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SP-005\Desktop\"/>
    </mc:Choice>
  </mc:AlternateContent>
  <bookViews>
    <workbookView xWindow="0" yWindow="0" windowWidth="19200" windowHeight="10800"/>
  </bookViews>
  <sheets>
    <sheet name="使用料内訳（一般用）" sheetId="1" r:id="rId1"/>
  </sheets>
  <definedNames>
    <definedName name="_xlnm.Print_Area" localSheetId="0">'使用料内訳（一般用）'!$B$3:$T$77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106" i="1" l="1"/>
  <c r="AZ107" i="1"/>
  <c r="AZ113" i="1"/>
  <c r="AZ112" i="1"/>
  <c r="J61" i="1" l="1"/>
  <c r="J60" i="1"/>
  <c r="N61" i="1"/>
  <c r="N60" i="1"/>
  <c r="R61" i="1"/>
  <c r="R60" i="1"/>
  <c r="R58" i="1"/>
  <c r="R57" i="1"/>
  <c r="R56" i="1"/>
  <c r="R55" i="1"/>
  <c r="R54" i="1"/>
  <c r="N58" i="1"/>
  <c r="N57" i="1"/>
  <c r="N56" i="1"/>
  <c r="N55" i="1"/>
  <c r="N54" i="1"/>
  <c r="J58" i="1"/>
  <c r="J57" i="1"/>
  <c r="J56" i="1"/>
  <c r="J55" i="1"/>
  <c r="J54" i="1"/>
  <c r="R30" i="1"/>
  <c r="R29" i="1"/>
  <c r="R28" i="1"/>
  <c r="R27" i="1"/>
  <c r="R26" i="1"/>
  <c r="R25" i="1"/>
  <c r="R24" i="1"/>
  <c r="R23" i="1"/>
  <c r="R22" i="1"/>
  <c r="N30" i="1"/>
  <c r="N29" i="1"/>
  <c r="N28" i="1"/>
  <c r="N27" i="1"/>
  <c r="N26" i="1"/>
  <c r="N25" i="1"/>
  <c r="N24" i="1"/>
  <c r="N23" i="1"/>
  <c r="N22" i="1"/>
  <c r="J30" i="1"/>
  <c r="J29" i="1"/>
  <c r="J28" i="1"/>
  <c r="J27" i="1"/>
  <c r="J26" i="1"/>
  <c r="J25" i="1"/>
  <c r="J24" i="1"/>
  <c r="J23" i="1"/>
  <c r="J22" i="1"/>
  <c r="R20" i="1"/>
  <c r="R19" i="1"/>
  <c r="R18" i="1"/>
  <c r="R17" i="1"/>
  <c r="R16" i="1"/>
  <c r="R15" i="1"/>
  <c r="R14" i="1"/>
  <c r="R13" i="1"/>
  <c r="R12" i="1"/>
  <c r="R11" i="1"/>
  <c r="N20" i="1"/>
  <c r="N19" i="1"/>
  <c r="N18" i="1"/>
  <c r="N17" i="1"/>
  <c r="N16" i="1"/>
  <c r="N15" i="1"/>
  <c r="N14" i="1"/>
  <c r="N13" i="1"/>
  <c r="N12" i="1"/>
  <c r="N11" i="1"/>
  <c r="J20" i="1"/>
  <c r="J19" i="1"/>
  <c r="J18" i="1"/>
  <c r="J17" i="1"/>
  <c r="J16" i="1"/>
  <c r="J15" i="1"/>
  <c r="J14" i="1"/>
  <c r="J13" i="1"/>
  <c r="J12" i="1"/>
  <c r="J11" i="1"/>
  <c r="H51" i="1" l="1"/>
  <c r="K5" i="1" l="1"/>
  <c r="O5" i="1"/>
  <c r="S5" i="1"/>
  <c r="S7" i="1"/>
  <c r="H8" i="1"/>
  <c r="J8" i="1"/>
  <c r="I8" i="1" s="1"/>
  <c r="K7" i="1" s="1"/>
  <c r="L8" i="1"/>
  <c r="N8" i="1"/>
  <c r="M8" i="1" s="1"/>
  <c r="O7" i="1" s="1"/>
  <c r="P8" i="1"/>
  <c r="R8" i="1"/>
  <c r="Q8" i="1" s="1"/>
  <c r="K10" i="1"/>
  <c r="O10" i="1"/>
  <c r="S10" i="1"/>
  <c r="K11" i="1"/>
  <c r="O11" i="1"/>
  <c r="S11" i="1"/>
  <c r="K12" i="1"/>
  <c r="O12" i="1"/>
  <c r="S12" i="1"/>
  <c r="K13" i="1"/>
  <c r="O13" i="1"/>
  <c r="S13" i="1"/>
  <c r="K14" i="1"/>
  <c r="O14" i="1"/>
  <c r="S14" i="1"/>
  <c r="K15" i="1"/>
  <c r="O15" i="1"/>
  <c r="S15" i="1"/>
  <c r="K16" i="1"/>
  <c r="O16" i="1"/>
  <c r="S16" i="1"/>
  <c r="K17" i="1"/>
  <c r="O17" i="1"/>
  <c r="S17" i="1"/>
  <c r="K18" i="1"/>
  <c r="O18" i="1"/>
  <c r="S18" i="1"/>
  <c r="K19" i="1"/>
  <c r="O19" i="1"/>
  <c r="S19" i="1"/>
  <c r="K20" i="1"/>
  <c r="O20" i="1"/>
  <c r="S20" i="1"/>
  <c r="K21" i="1"/>
  <c r="O21" i="1"/>
  <c r="S21" i="1"/>
  <c r="K22" i="1"/>
  <c r="O22" i="1"/>
  <c r="S22" i="1"/>
  <c r="K23" i="1"/>
  <c r="O23" i="1"/>
  <c r="S23" i="1"/>
  <c r="K24" i="1"/>
  <c r="O24" i="1"/>
  <c r="S24" i="1"/>
  <c r="G25" i="1"/>
  <c r="O25" i="1" s="1"/>
  <c r="G26" i="1"/>
  <c r="K26" i="1" s="1"/>
  <c r="G27" i="1"/>
  <c r="K27" i="1" s="1"/>
  <c r="G28" i="1"/>
  <c r="O28" i="1" s="1"/>
  <c r="G29" i="1"/>
  <c r="K30" i="1"/>
  <c r="O30" i="1"/>
  <c r="S30" i="1"/>
  <c r="K31" i="1"/>
  <c r="O31" i="1"/>
  <c r="S31" i="1"/>
  <c r="K32" i="1"/>
  <c r="T32" i="1" s="1"/>
  <c r="O32" i="1"/>
  <c r="S32" i="1"/>
  <c r="K33" i="1"/>
  <c r="O33" i="1"/>
  <c r="S33" i="1"/>
  <c r="K34" i="1"/>
  <c r="O34" i="1"/>
  <c r="S34" i="1"/>
  <c r="K35" i="1"/>
  <c r="O35" i="1"/>
  <c r="S35" i="1"/>
  <c r="K36" i="1"/>
  <c r="T36" i="1" s="1"/>
  <c r="O36" i="1"/>
  <c r="S36" i="1"/>
  <c r="K37" i="1"/>
  <c r="O37" i="1"/>
  <c r="S37" i="1"/>
  <c r="O42" i="1"/>
  <c r="S42" i="1"/>
  <c r="H43" i="1"/>
  <c r="J43" i="1"/>
  <c r="I43" i="1" s="1"/>
  <c r="L43" i="1"/>
  <c r="N43" i="1"/>
  <c r="M43" i="1" s="1"/>
  <c r="P43" i="1"/>
  <c r="R43" i="1"/>
  <c r="Q43" i="1" s="1"/>
  <c r="K44" i="1"/>
  <c r="S44" i="1"/>
  <c r="H45" i="1"/>
  <c r="J45" i="1"/>
  <c r="I45" i="1" s="1"/>
  <c r="L45" i="1"/>
  <c r="N45" i="1"/>
  <c r="M45" i="1" s="1"/>
  <c r="O44" i="1" s="1"/>
  <c r="P45" i="1"/>
  <c r="R45" i="1"/>
  <c r="Q45" i="1" s="1"/>
  <c r="K46" i="1"/>
  <c r="O46" i="1"/>
  <c r="S46" i="1"/>
  <c r="T46" i="1" s="1"/>
  <c r="K47" i="1"/>
  <c r="O47" i="1"/>
  <c r="S47" i="1"/>
  <c r="J51" i="1"/>
  <c r="I51" i="1" s="1"/>
  <c r="K50" i="1" s="1"/>
  <c r="L51" i="1"/>
  <c r="N51" i="1"/>
  <c r="M51" i="1" s="1"/>
  <c r="P51" i="1"/>
  <c r="R51" i="1"/>
  <c r="Q51" i="1" s="1"/>
  <c r="S50" i="1" s="1"/>
  <c r="K53" i="1"/>
  <c r="O53" i="1"/>
  <c r="S53" i="1"/>
  <c r="T53" i="1" s="1"/>
  <c r="K54" i="1"/>
  <c r="O54" i="1"/>
  <c r="S54" i="1"/>
  <c r="K55" i="1"/>
  <c r="O55" i="1"/>
  <c r="S55" i="1"/>
  <c r="K56" i="1"/>
  <c r="O56" i="1"/>
  <c r="S56" i="1"/>
  <c r="K57" i="1"/>
  <c r="O57" i="1"/>
  <c r="S57" i="1"/>
  <c r="K58" i="1"/>
  <c r="O58" i="1"/>
  <c r="S58" i="1"/>
  <c r="K59" i="1"/>
  <c r="O59" i="1"/>
  <c r="S59" i="1"/>
  <c r="G60" i="1"/>
  <c r="S60" i="1" s="1"/>
  <c r="G61" i="1"/>
  <c r="K62" i="1"/>
  <c r="O62" i="1"/>
  <c r="S62" i="1"/>
  <c r="AT88" i="1"/>
  <c r="AU88" i="1"/>
  <c r="AV88" i="1"/>
  <c r="AK89" i="1"/>
  <c r="AL89" i="1"/>
  <c r="AM89" i="1"/>
  <c r="AN89" i="1"/>
  <c r="AO89" i="1"/>
  <c r="AK90" i="1"/>
  <c r="AL90" i="1"/>
  <c r="AM90" i="1"/>
  <c r="AN90" i="1"/>
  <c r="AO90" i="1"/>
  <c r="AT91" i="1"/>
  <c r="AU91" i="1"/>
  <c r="AV91" i="1"/>
  <c r="AK95" i="1"/>
  <c r="AL95" i="1"/>
  <c r="AM95" i="1"/>
  <c r="AN95" i="1"/>
  <c r="AO95" i="1"/>
  <c r="AK96" i="1"/>
  <c r="AL96" i="1"/>
  <c r="AM96" i="1"/>
  <c r="AN96" i="1"/>
  <c r="AO96" i="1"/>
  <c r="AW102" i="1"/>
  <c r="AX102" i="1"/>
  <c r="AY102" i="1"/>
  <c r="AW103" i="1"/>
  <c r="AX103" i="1"/>
  <c r="AY103" i="1"/>
  <c r="AW104" i="1"/>
  <c r="AX104" i="1"/>
  <c r="AY104" i="1"/>
  <c r="AK105" i="1"/>
  <c r="AL105" i="1"/>
  <c r="AM105" i="1"/>
  <c r="AN105" i="1"/>
  <c r="AO105" i="1"/>
  <c r="AW105" i="1"/>
  <c r="AX105" i="1"/>
  <c r="AY105" i="1"/>
  <c r="AK106" i="1"/>
  <c r="AL106" i="1"/>
  <c r="AM106" i="1"/>
  <c r="AN106" i="1"/>
  <c r="AO106" i="1"/>
  <c r="AT106" i="1"/>
  <c r="AW106" i="1" s="1"/>
  <c r="AU106" i="1"/>
  <c r="AX106" i="1" s="1"/>
  <c r="AV106" i="1"/>
  <c r="AY106" i="1" s="1"/>
  <c r="AT107" i="1"/>
  <c r="AW107" i="1" s="1"/>
  <c r="AU107" i="1"/>
  <c r="AX107" i="1" s="1"/>
  <c r="AV107" i="1"/>
  <c r="AY107" i="1" s="1"/>
  <c r="AW108" i="1"/>
  <c r="AX108" i="1"/>
  <c r="AY108" i="1"/>
  <c r="AW109" i="1"/>
  <c r="AX109" i="1"/>
  <c r="AY109" i="1"/>
  <c r="AW110" i="1"/>
  <c r="AX110" i="1"/>
  <c r="AY110" i="1"/>
  <c r="AK111" i="1"/>
  <c r="AL111" i="1"/>
  <c r="AM111" i="1"/>
  <c r="AN111" i="1"/>
  <c r="AO111" i="1"/>
  <c r="AW111" i="1"/>
  <c r="AX111" i="1"/>
  <c r="AY111" i="1"/>
  <c r="AK112" i="1"/>
  <c r="AL112" i="1"/>
  <c r="AM112" i="1"/>
  <c r="AN112" i="1"/>
  <c r="AO112" i="1"/>
  <c r="AT112" i="1"/>
  <c r="AW112" i="1" s="1"/>
  <c r="AU112" i="1"/>
  <c r="AX112" i="1" s="1"/>
  <c r="AV112" i="1"/>
  <c r="AY112" i="1" s="1"/>
  <c r="AT113" i="1"/>
  <c r="AW113" i="1" s="1"/>
  <c r="AU113" i="1"/>
  <c r="AX113" i="1" s="1"/>
  <c r="AV113" i="1"/>
  <c r="AY113" i="1"/>
  <c r="T55" i="1" l="1"/>
  <c r="T15" i="1"/>
  <c r="T58" i="1"/>
  <c r="T62" i="1"/>
  <c r="T56" i="1"/>
  <c r="T37" i="1"/>
  <c r="T33" i="1"/>
  <c r="O27" i="1"/>
  <c r="T22" i="1"/>
  <c r="T17" i="1"/>
  <c r="T16" i="1"/>
  <c r="T14" i="1"/>
  <c r="T13" i="1"/>
  <c r="T10" i="1"/>
  <c r="O60" i="1"/>
  <c r="O61" i="1"/>
  <c r="K60" i="1"/>
  <c r="T57" i="1"/>
  <c r="T34" i="1"/>
  <c r="T23" i="1"/>
  <c r="T19" i="1"/>
  <c r="T18" i="1"/>
  <c r="T12" i="1"/>
  <c r="T11" i="1"/>
  <c r="T54" i="1"/>
  <c r="T47" i="1"/>
  <c r="T35" i="1"/>
  <c r="T31" i="1"/>
  <c r="T30" i="1"/>
  <c r="T24" i="1"/>
  <c r="T20" i="1"/>
  <c r="T21" i="1"/>
  <c r="O50" i="1"/>
  <c r="T59" i="1"/>
  <c r="K42" i="1"/>
  <c r="T42" i="1" s="1"/>
  <c r="T44" i="1"/>
  <c r="T7" i="1"/>
  <c r="S61" i="1"/>
  <c r="P63" i="1" s="1"/>
  <c r="P64" i="1" s="1"/>
  <c r="K61" i="1"/>
  <c r="H63" i="1" s="1"/>
  <c r="H64" i="1" s="1"/>
  <c r="K29" i="1"/>
  <c r="O26" i="1"/>
  <c r="O29" i="1"/>
  <c r="K28" i="1"/>
  <c r="K25" i="1"/>
  <c r="S29" i="1"/>
  <c r="S28" i="1"/>
  <c r="S27" i="1"/>
  <c r="S26" i="1"/>
  <c r="S25" i="1"/>
  <c r="O38" i="1" l="1"/>
  <c r="O39" i="1" s="1"/>
  <c r="L63" i="1"/>
  <c r="L64" i="1" s="1"/>
  <c r="T27" i="1"/>
  <c r="T26" i="1"/>
  <c r="T60" i="1"/>
  <c r="T29" i="1"/>
  <c r="T28" i="1"/>
  <c r="T61" i="1"/>
  <c r="K38" i="1"/>
  <c r="K39" i="1" s="1"/>
  <c r="H66" i="1" s="1"/>
  <c r="T25" i="1"/>
  <c r="T50" i="1"/>
  <c r="S38" i="1"/>
  <c r="S39" i="1" s="1"/>
  <c r="P66" i="1" s="1"/>
  <c r="L66" i="1" l="1"/>
  <c r="H68" i="1" s="1"/>
  <c r="T63" i="1"/>
  <c r="T38" i="1"/>
  <c r="T64" i="1"/>
  <c r="T39" i="1"/>
  <c r="T66" i="1" l="1"/>
</calcChain>
</file>

<file path=xl/sharedStrings.xml><?xml version="1.0" encoding="utf-8"?>
<sst xmlns="http://schemas.openxmlformats.org/spreadsheetml/2006/main" count="250" uniqueCount="137">
  <si>
    <t>muscat 3389</t>
  </si>
  <si>
    <t>6:30～17:00●</t>
    <phoneticPr fontId="3"/>
  </si>
  <si>
    <t>9:00～21:00●</t>
    <phoneticPr fontId="3"/>
  </si>
  <si>
    <t>6:30～12:00●</t>
    <phoneticPr fontId="3"/>
  </si>
  <si>
    <t>12:00～21:00●</t>
    <phoneticPr fontId="3"/>
  </si>
  <si>
    <t>9:00～17:00●</t>
  </si>
  <si>
    <t>9:00～17:00●</t>
    <phoneticPr fontId="3"/>
  </si>
  <si>
    <t>12:00～17:00●</t>
    <phoneticPr fontId="3"/>
  </si>
  <si>
    <t>17:00～21:00●</t>
    <phoneticPr fontId="3"/>
  </si>
  <si>
    <t>9:00～12:00●</t>
    <phoneticPr fontId="3"/>
  </si>
  <si>
    <t>9:00～17:00</t>
    <phoneticPr fontId="3"/>
  </si>
  <si>
    <t>6:30～9:00●</t>
    <phoneticPr fontId="3"/>
  </si>
  <si>
    <t>休日</t>
    <rPh sb="0" eb="2">
      <t>キュウジツ</t>
    </rPh>
    <phoneticPr fontId="3"/>
  </si>
  <si>
    <t>12:00～17:00</t>
    <phoneticPr fontId="3"/>
  </si>
  <si>
    <t>6:30～17:00</t>
    <phoneticPr fontId="3"/>
  </si>
  <si>
    <t>9:00～21:00</t>
  </si>
  <si>
    <t>9:00～12:00</t>
    <phoneticPr fontId="3"/>
  </si>
  <si>
    <t>6:30～12:00</t>
    <phoneticPr fontId="3"/>
  </si>
  <si>
    <t>12:00～21:00</t>
    <phoneticPr fontId="3"/>
  </si>
  <si>
    <t>9:00～17:00</t>
  </si>
  <si>
    <t>9:00～17:00</t>
    <phoneticPr fontId="3"/>
  </si>
  <si>
    <t>12:00～17:00</t>
  </si>
  <si>
    <t>17:00～21:00</t>
  </si>
  <si>
    <t>9:00～12:00</t>
  </si>
  <si>
    <t>12:00～17:00+時間外</t>
    <rPh sb="12" eb="15">
      <t>ジカンガイ</t>
    </rPh>
    <phoneticPr fontId="3"/>
  </si>
  <si>
    <t>6:30～9:00</t>
  </si>
  <si>
    <t>平日</t>
    <rPh sb="0" eb="2">
      <t>ヘイジツ</t>
    </rPh>
    <phoneticPr fontId="3"/>
  </si>
  <si>
    <t>9:00～12:00</t>
    <phoneticPr fontId="3"/>
  </si>
  <si>
    <t>駐車場</t>
    <rPh sb="0" eb="3">
      <t>チュウシャジョウ</t>
    </rPh>
    <phoneticPr fontId="3"/>
  </si>
  <si>
    <t>営利外(半面)</t>
    <rPh sb="0" eb="2">
      <t>エイリ</t>
    </rPh>
    <rPh sb="2" eb="3">
      <t>ガイ</t>
    </rPh>
    <phoneticPr fontId="3"/>
  </si>
  <si>
    <t>営利(半面)</t>
    <rPh sb="0" eb="2">
      <t>エイリ</t>
    </rPh>
    <phoneticPr fontId="3"/>
  </si>
  <si>
    <t>体育(半面)</t>
    <rPh sb="0" eb="2">
      <t>タイイク</t>
    </rPh>
    <rPh sb="3" eb="5">
      <t>ハンメン</t>
    </rPh>
    <phoneticPr fontId="3"/>
  </si>
  <si>
    <t>営利外(全面)</t>
    <rPh sb="0" eb="2">
      <t>エイリ</t>
    </rPh>
    <rPh sb="2" eb="3">
      <t>ガイ</t>
    </rPh>
    <phoneticPr fontId="3"/>
  </si>
  <si>
    <t>営利(全面)</t>
    <rPh sb="0" eb="2">
      <t>エイリ</t>
    </rPh>
    <phoneticPr fontId="3"/>
  </si>
  <si>
    <t>体育(全面)</t>
    <rPh sb="0" eb="2">
      <t>タイイク</t>
    </rPh>
    <rPh sb="3" eb="5">
      <t>ゼンメン</t>
    </rPh>
    <phoneticPr fontId="3"/>
  </si>
  <si>
    <t>多目的広場</t>
    <rPh sb="0" eb="3">
      <t>タモクテキ</t>
    </rPh>
    <rPh sb="3" eb="5">
      <t>ヒロバ</t>
    </rPh>
    <phoneticPr fontId="3"/>
  </si>
  <si>
    <t>営利目的外</t>
    <rPh sb="0" eb="2">
      <t>エイリ</t>
    </rPh>
    <rPh sb="2" eb="5">
      <t>モクテキガイ</t>
    </rPh>
    <phoneticPr fontId="3"/>
  </si>
  <si>
    <t>営利目的</t>
    <rPh sb="0" eb="2">
      <t>エイリ</t>
    </rPh>
    <rPh sb="2" eb="4">
      <t>モクテキ</t>
    </rPh>
    <phoneticPr fontId="3"/>
  </si>
  <si>
    <t>アマチュア以外</t>
    <rPh sb="5" eb="7">
      <t>イガイ</t>
    </rPh>
    <phoneticPr fontId="3"/>
  </si>
  <si>
    <t>アマ（その他）</t>
    <rPh sb="5" eb="6">
      <t>タ</t>
    </rPh>
    <phoneticPr fontId="3"/>
  </si>
  <si>
    <t>高校生以下</t>
    <rPh sb="0" eb="3">
      <t>コウコウセイ</t>
    </rPh>
    <rPh sb="3" eb="5">
      <t>イカ</t>
    </rPh>
    <phoneticPr fontId="3"/>
  </si>
  <si>
    <t>補助野球場</t>
    <phoneticPr fontId="3"/>
  </si>
  <si>
    <t>12:00～21:00</t>
  </si>
  <si>
    <t>9:00～17:00●</t>
    <phoneticPr fontId="3"/>
  </si>
  <si>
    <t>入場料徴収</t>
    <rPh sb="0" eb="3">
      <t>ニュウジョウリョウ</t>
    </rPh>
    <rPh sb="3" eb="5">
      <t>チョウシュウ</t>
    </rPh>
    <phoneticPr fontId="3"/>
  </si>
  <si>
    <t>アマチュア以外</t>
  </si>
  <si>
    <t>アマチュア</t>
    <phoneticPr fontId="3"/>
  </si>
  <si>
    <t>12:00～17:00●</t>
    <phoneticPr fontId="3"/>
  </si>
  <si>
    <t>12:00～21:00</t>
    <phoneticPr fontId="3"/>
  </si>
  <si>
    <t>半面使用</t>
    <rPh sb="0" eb="2">
      <t>ハンメン</t>
    </rPh>
    <rPh sb="2" eb="4">
      <t>シヨウ</t>
    </rPh>
    <phoneticPr fontId="3"/>
  </si>
  <si>
    <t>全面使用</t>
    <rPh sb="0" eb="2">
      <t>ゼンメン</t>
    </rPh>
    <rPh sb="2" eb="4">
      <t>シヨウ</t>
    </rPh>
    <phoneticPr fontId="3"/>
  </si>
  <si>
    <t>全灯</t>
    <rPh sb="0" eb="1">
      <t>トウ</t>
    </rPh>
    <phoneticPr fontId="3"/>
  </si>
  <si>
    <t>４／５</t>
    <phoneticPr fontId="3"/>
  </si>
  <si>
    <t>３／５</t>
    <phoneticPr fontId="3"/>
  </si>
  <si>
    <t>２／５</t>
    <phoneticPr fontId="3"/>
  </si>
  <si>
    <t>使用しない</t>
    <rPh sb="0" eb="2">
      <t>シヨウ</t>
    </rPh>
    <phoneticPr fontId="3"/>
  </si>
  <si>
    <t>投球練習場</t>
    <phoneticPr fontId="3"/>
  </si>
  <si>
    <t>マスカットスタジアム</t>
    <phoneticPr fontId="3"/>
  </si>
  <si>
    <t>１／２</t>
    <phoneticPr fontId="3"/>
  </si>
  <si>
    <t>１／５</t>
    <phoneticPr fontId="3"/>
  </si>
  <si>
    <t>使用</t>
    <rPh sb="0" eb="2">
      <t>シヨウ</t>
    </rPh>
    <phoneticPr fontId="3"/>
  </si>
  <si>
    <t>その他</t>
    <rPh sb="2" eb="3">
      <t>タ</t>
    </rPh>
    <phoneticPr fontId="3"/>
  </si>
  <si>
    <t>補助(照明)</t>
    <rPh sb="0" eb="2">
      <t>ホジョ</t>
    </rPh>
    <rPh sb="3" eb="5">
      <t>ショウメイ</t>
    </rPh>
    <phoneticPr fontId="3"/>
  </si>
  <si>
    <t>マスカット(照明)</t>
    <rPh sb="6" eb="8">
      <t>ショウメイ</t>
    </rPh>
    <phoneticPr fontId="3"/>
  </si>
  <si>
    <t>ksp 7070</t>
    <phoneticPr fontId="3"/>
  </si>
  <si>
    <t>公益財団法人　倉敷スポーツ公園</t>
    <rPh sb="0" eb="2">
      <t>コウエキ</t>
    </rPh>
    <rPh sb="2" eb="4">
      <t>ザイダン</t>
    </rPh>
    <rPh sb="4" eb="6">
      <t>ホウジン</t>
    </rPh>
    <rPh sb="7" eb="9">
      <t>クラシキ</t>
    </rPh>
    <rPh sb="13" eb="15">
      <t>コウエン</t>
    </rPh>
    <phoneticPr fontId="3"/>
  </si>
  <si>
    <t>付属設備  計</t>
    <rPh sb="0" eb="1">
      <t>ツキ</t>
    </rPh>
    <rPh sb="1" eb="2">
      <t>ゾク</t>
    </rPh>
    <rPh sb="2" eb="3">
      <t>セツ</t>
    </rPh>
    <rPh sb="3" eb="4">
      <t>ソナエ</t>
    </rPh>
    <rPh sb="6" eb="7">
      <t>ケイ</t>
    </rPh>
    <phoneticPr fontId="21"/>
  </si>
  <si>
    <t>国旗</t>
    <rPh sb="0" eb="2">
      <t>コッキ</t>
    </rPh>
    <phoneticPr fontId="21"/>
  </si>
  <si>
    <t>アマチュア</t>
  </si>
  <si>
    <t>照明</t>
    <rPh sb="0" eb="2">
      <t>ショウメイ</t>
    </rPh>
    <phoneticPr fontId="21"/>
  </si>
  <si>
    <r>
      <rPr>
        <sz val="10"/>
        <rFont val="ＭＳ ゴシック"/>
        <family val="3"/>
        <charset val="128"/>
      </rPr>
      <t>選手用更衣室</t>
    </r>
    <r>
      <rPr>
        <sz val="9"/>
        <rFont val="ＭＳ ゴシック"/>
        <family val="3"/>
        <charset val="128"/>
      </rPr>
      <t>（１日１室）</t>
    </r>
    <rPh sb="0" eb="2">
      <t>センシュ</t>
    </rPh>
    <rPh sb="2" eb="3">
      <t>ヨウ</t>
    </rPh>
    <rPh sb="3" eb="6">
      <t>コウイシツ</t>
    </rPh>
    <rPh sb="8" eb="9">
      <t>ニチ</t>
    </rPh>
    <rPh sb="10" eb="11">
      <t>シツ</t>
    </rPh>
    <phoneticPr fontId="21"/>
  </si>
  <si>
    <t>控　室</t>
    <rPh sb="0" eb="1">
      <t>ヒカエ</t>
    </rPh>
    <rPh sb="2" eb="3">
      <t>シツ</t>
    </rPh>
    <phoneticPr fontId="21"/>
  </si>
  <si>
    <t>記録員室</t>
    <rPh sb="0" eb="3">
      <t>キロクイン</t>
    </rPh>
    <rPh sb="3" eb="4">
      <t>シツ</t>
    </rPh>
    <phoneticPr fontId="21"/>
  </si>
  <si>
    <t>審判員室</t>
    <rPh sb="0" eb="3">
      <t>シンパンイン</t>
    </rPh>
    <rPh sb="3" eb="4">
      <t>シツ</t>
    </rPh>
    <phoneticPr fontId="21"/>
  </si>
  <si>
    <t>本部室</t>
    <rPh sb="0" eb="2">
      <t>ホンブ</t>
    </rPh>
    <rPh sb="2" eb="3">
      <t>シツ</t>
    </rPh>
    <phoneticPr fontId="21"/>
  </si>
  <si>
    <t>大会関係者</t>
    <rPh sb="0" eb="2">
      <t>タイカイ</t>
    </rPh>
    <rPh sb="2" eb="5">
      <t>カンケイシャ</t>
    </rPh>
    <phoneticPr fontId="21"/>
  </si>
  <si>
    <t>スコアボード</t>
    <phoneticPr fontId="21"/>
  </si>
  <si>
    <r>
      <t>放送設備</t>
    </r>
    <r>
      <rPr>
        <sz val="9"/>
        <rFont val="ＭＳ ゴシック"/>
        <family val="3"/>
        <charset val="128"/>
      </rPr>
      <t>(１日１式）</t>
    </r>
    <rPh sb="0" eb="2">
      <t>ホウソウ</t>
    </rPh>
    <rPh sb="2" eb="4">
      <t>セツビ</t>
    </rPh>
    <rPh sb="6" eb="7">
      <t>ニチ</t>
    </rPh>
    <rPh sb="8" eb="9">
      <t>シキ</t>
    </rPh>
    <phoneticPr fontId="21"/>
  </si>
  <si>
    <t>付属設備内訳</t>
    <rPh sb="0" eb="2">
      <t>フゾク</t>
    </rPh>
    <rPh sb="2" eb="4">
      <t>セツビ</t>
    </rPh>
    <rPh sb="4" eb="6">
      <t>ウチワケ</t>
    </rPh>
    <phoneticPr fontId="21"/>
  </si>
  <si>
    <t>計</t>
    <rPh sb="0" eb="1">
      <t>ケイ</t>
    </rPh>
    <phoneticPr fontId="3"/>
  </si>
  <si>
    <t>利用料金</t>
    <rPh sb="0" eb="3">
      <t>リヨウリョウ</t>
    </rPh>
    <rPh sb="3" eb="4">
      <t>キン</t>
    </rPh>
    <phoneticPr fontId="3"/>
  </si>
  <si>
    <t>時間数</t>
    <rPh sb="0" eb="3">
      <t>ジカンスウ</t>
    </rPh>
    <phoneticPr fontId="3"/>
  </si>
  <si>
    <t>終了時間</t>
    <rPh sb="0" eb="2">
      <t>シュウリョウ</t>
    </rPh>
    <rPh sb="2" eb="4">
      <t>ジカン</t>
    </rPh>
    <phoneticPr fontId="3"/>
  </si>
  <si>
    <t>開始時間</t>
    <rPh sb="0" eb="2">
      <t>カイシ</t>
    </rPh>
    <rPh sb="2" eb="4">
      <t>ジカン</t>
    </rPh>
    <phoneticPr fontId="3"/>
  </si>
  <si>
    <t>単価</t>
    <rPh sb="0" eb="2">
      <t>タンカ</t>
    </rPh>
    <phoneticPr fontId="3"/>
  </si>
  <si>
    <t>付属設備名</t>
    <rPh sb="0" eb="2">
      <t>フゾク</t>
    </rPh>
    <rPh sb="2" eb="4">
      <t>セツビ</t>
    </rPh>
    <rPh sb="4" eb="5">
      <t>メイ</t>
    </rPh>
    <phoneticPr fontId="3"/>
  </si>
  <si>
    <t>利用料金</t>
    <phoneticPr fontId="3"/>
  </si>
  <si>
    <t>平日／休日</t>
    <rPh sb="0" eb="2">
      <t>ヘイジツ</t>
    </rPh>
    <rPh sb="3" eb="5">
      <t>キュウジツ</t>
    </rPh>
    <phoneticPr fontId="3"/>
  </si>
  <si>
    <t>時間帯</t>
    <rPh sb="0" eb="3">
      <t>ジカンタイ</t>
    </rPh>
    <phoneticPr fontId="3"/>
  </si>
  <si>
    <t>利用区分</t>
    <rPh sb="0" eb="2">
      <t>リヨウ</t>
    </rPh>
    <rPh sb="2" eb="4">
      <t>クブン</t>
    </rPh>
    <phoneticPr fontId="3"/>
  </si>
  <si>
    <t>補助野球場
(グラウンド)</t>
    <rPh sb="0" eb="2">
      <t>ホジョ</t>
    </rPh>
    <rPh sb="2" eb="5">
      <t>ヤキュウジョウ</t>
    </rPh>
    <phoneticPr fontId="21"/>
  </si>
  <si>
    <t>自由広場</t>
    <rPh sb="0" eb="2">
      <t>ジユウ</t>
    </rPh>
    <rPh sb="2" eb="4">
      <t>ヒロバ</t>
    </rPh>
    <phoneticPr fontId="3"/>
  </si>
  <si>
    <t>イベント広場</t>
    <rPh sb="4" eb="6">
      <t>ヒロバ</t>
    </rPh>
    <phoneticPr fontId="3"/>
  </si>
  <si>
    <t>多目的広場</t>
    <rPh sb="0" eb="3">
      <t>タモクテキ</t>
    </rPh>
    <rPh sb="3" eb="5">
      <t>ヒロバ</t>
    </rPh>
    <phoneticPr fontId="21"/>
  </si>
  <si>
    <t>投球練習場</t>
    <rPh sb="0" eb="2">
      <t>トウキュウ</t>
    </rPh>
    <rPh sb="2" eb="5">
      <t>レンシュウジョウ</t>
    </rPh>
    <phoneticPr fontId="21"/>
  </si>
  <si>
    <t>利用料金</t>
    <phoneticPr fontId="3"/>
  </si>
  <si>
    <t>マスカットスタジアム計</t>
    <rPh sb="10" eb="11">
      <t>ケイ</t>
    </rPh>
    <phoneticPr fontId="21"/>
  </si>
  <si>
    <t>その他</t>
    <rPh sb="2" eb="3">
      <t>タ</t>
    </rPh>
    <phoneticPr fontId="21"/>
  </si>
  <si>
    <t>パイプイス</t>
    <phoneticPr fontId="3"/>
  </si>
  <si>
    <t>長机</t>
    <rPh sb="0" eb="1">
      <t>ナガ</t>
    </rPh>
    <rPh sb="1" eb="2">
      <t>ツクエ</t>
    </rPh>
    <phoneticPr fontId="3"/>
  </si>
  <si>
    <t>防球ネット</t>
    <rPh sb="0" eb="1">
      <t>ボウ</t>
    </rPh>
    <rPh sb="1" eb="2">
      <t>キュウ</t>
    </rPh>
    <phoneticPr fontId="21"/>
  </si>
  <si>
    <t>ﾋﾟｯﾁﾝｸﾞﾏｼｰﾝ</t>
    <phoneticPr fontId="21"/>
  </si>
  <si>
    <t>ﾊﾞｯﾃｨﾝｸﾞｹﾞｰｼﾞ</t>
    <phoneticPr fontId="21"/>
  </si>
  <si>
    <t>器　具　類</t>
    <rPh sb="0" eb="1">
      <t>ウツワ</t>
    </rPh>
    <rPh sb="2" eb="3">
      <t>グ</t>
    </rPh>
    <rPh sb="4" eb="5">
      <t>ルイ</t>
    </rPh>
    <phoneticPr fontId="21"/>
  </si>
  <si>
    <t>室内練習場</t>
    <rPh sb="0" eb="2">
      <t>シツナイ</t>
    </rPh>
    <rPh sb="2" eb="5">
      <t>レンシュウジョウ</t>
    </rPh>
    <phoneticPr fontId="21"/>
  </si>
  <si>
    <t>４／５</t>
  </si>
  <si>
    <t>３／５</t>
  </si>
  <si>
    <t>２／５</t>
  </si>
  <si>
    <t>１／５</t>
  </si>
  <si>
    <t>第２</t>
    <rPh sb="0" eb="1">
      <t>ダイ</t>
    </rPh>
    <phoneticPr fontId="21"/>
  </si>
  <si>
    <t>第１</t>
    <rPh sb="0" eb="1">
      <t>ダイ</t>
    </rPh>
    <phoneticPr fontId="21"/>
  </si>
  <si>
    <t>会議室</t>
    <rPh sb="0" eb="3">
      <t>カイギシツ</t>
    </rPh>
    <phoneticPr fontId="21"/>
  </si>
  <si>
    <t>トレーニングルーム</t>
    <phoneticPr fontId="21"/>
  </si>
  <si>
    <t>Ｌ／Ｒ各２室有り</t>
    <rPh sb="3" eb="4">
      <t>カク</t>
    </rPh>
    <rPh sb="5" eb="6">
      <t>シツ</t>
    </rPh>
    <rPh sb="6" eb="7">
      <t>ア</t>
    </rPh>
    <phoneticPr fontId="3"/>
  </si>
  <si>
    <t>２</t>
    <phoneticPr fontId="21"/>
  </si>
  <si>
    <t>１</t>
    <phoneticPr fontId="21"/>
  </si>
  <si>
    <t>女子更衣室</t>
    <rPh sb="0" eb="2">
      <t>ジョシ</t>
    </rPh>
    <rPh sb="2" eb="5">
      <t>コウイシツ</t>
    </rPh>
    <phoneticPr fontId="21"/>
  </si>
  <si>
    <t>Ｌ</t>
    <phoneticPr fontId="21"/>
  </si>
  <si>
    <t>Ｒ</t>
    <phoneticPr fontId="21"/>
  </si>
  <si>
    <t>ﾐｰﾃｨﾝｸﾞﾙｰﾑ</t>
    <phoneticPr fontId="21"/>
  </si>
  <si>
    <t>ﾋﾞｼﾞﾀｰ役員室</t>
    <rPh sb="6" eb="9">
      <t>ヤクインシツ</t>
    </rPh>
    <phoneticPr fontId="21"/>
  </si>
  <si>
    <t>大会本部役員室</t>
    <rPh sb="0" eb="2">
      <t>タイカイ</t>
    </rPh>
    <rPh sb="2" eb="4">
      <t>ホンブ</t>
    </rPh>
    <rPh sb="4" eb="7">
      <t>ヤクインシツ</t>
    </rPh>
    <phoneticPr fontId="21"/>
  </si>
  <si>
    <t>主催者役員室</t>
    <rPh sb="0" eb="3">
      <t>シュサイシャ</t>
    </rPh>
    <rPh sb="3" eb="5">
      <t>ヤクイン</t>
    </rPh>
    <rPh sb="5" eb="6">
      <t>シツ</t>
    </rPh>
    <phoneticPr fontId="21"/>
  </si>
  <si>
    <t>審判控室</t>
    <rPh sb="0" eb="2">
      <t>シンパン</t>
    </rPh>
    <rPh sb="2" eb="3">
      <t>ヒカ</t>
    </rPh>
    <rPh sb="3" eb="4">
      <t>シツ</t>
    </rPh>
    <phoneticPr fontId="21"/>
  </si>
  <si>
    <t>審判員室</t>
    <rPh sb="0" eb="2">
      <t>シンパン</t>
    </rPh>
    <rPh sb="2" eb="3">
      <t>イン</t>
    </rPh>
    <rPh sb="3" eb="4">
      <t>シツ</t>
    </rPh>
    <phoneticPr fontId="21"/>
  </si>
  <si>
    <t>大会本部</t>
    <rPh sb="0" eb="2">
      <t>タイカイ</t>
    </rPh>
    <rPh sb="2" eb="4">
      <t>ホンブ</t>
    </rPh>
    <phoneticPr fontId="21"/>
  </si>
  <si>
    <t>大会関係者室</t>
    <rPh sb="0" eb="2">
      <t>タイカイ</t>
    </rPh>
    <rPh sb="2" eb="5">
      <t>カンケイシャ</t>
    </rPh>
    <rPh sb="5" eb="6">
      <t>シツ</t>
    </rPh>
    <phoneticPr fontId="21"/>
  </si>
  <si>
    <t>マスカットスタジアム
(グラウンド)</t>
    <phoneticPr fontId="21"/>
  </si>
  <si>
    <t>日付入力例
11/3</t>
    <rPh sb="0" eb="2">
      <t>ヒヅケ</t>
    </rPh>
    <phoneticPr fontId="3"/>
  </si>
  <si>
    <t>計</t>
    <rPh sb="0" eb="1">
      <t>ケイ</t>
    </rPh>
    <phoneticPr fontId="21"/>
  </si>
  <si>
    <t xml:space="preserve">     日    　付</t>
    <rPh sb="5" eb="6">
      <t>ヒ</t>
    </rPh>
    <rPh sb="11" eb="12">
      <t>ヅケ</t>
    </rPh>
    <phoneticPr fontId="21"/>
  </si>
  <si>
    <t>（単位：円）</t>
    <rPh sb="1" eb="3">
      <t>タンイ</t>
    </rPh>
    <rPh sb="4" eb="5">
      <t>エン</t>
    </rPh>
    <phoneticPr fontId="3"/>
  </si>
  <si>
    <t xml:space="preserve">                                 </t>
    <phoneticPr fontId="21"/>
  </si>
  <si>
    <t>野球場等施設利用料金見積額</t>
    <rPh sb="6" eb="8">
      <t>リヨウ</t>
    </rPh>
    <rPh sb="8" eb="10">
      <t>リョウキン</t>
    </rPh>
    <rPh sb="10" eb="13">
      <t>ミツモリガク</t>
    </rPh>
    <phoneticPr fontId="21"/>
  </si>
  <si>
    <t>日計</t>
    <rPh sb="0" eb="1">
      <t>ニチ</t>
    </rPh>
    <rPh sb="1" eb="2">
      <t>ケイ</t>
    </rPh>
    <phoneticPr fontId="21"/>
  </si>
  <si>
    <t>補助野球場計</t>
    <rPh sb="0" eb="5">
      <t>ホジョヤキュウジョウ</t>
    </rPh>
    <rPh sb="5" eb="6">
      <t>ケイ</t>
    </rPh>
    <phoneticPr fontId="21"/>
  </si>
  <si>
    <t>野球場等施設使用内訳表　(一般用)</t>
    <rPh sb="0" eb="3">
      <t>ヤキュウジョウ</t>
    </rPh>
    <rPh sb="3" eb="4">
      <t>トウ</t>
    </rPh>
    <rPh sb="4" eb="6">
      <t>シセツ</t>
    </rPh>
    <rPh sb="6" eb="8">
      <t>シヨウ</t>
    </rPh>
    <rPh sb="8" eb="10">
      <t>ウチワケ</t>
    </rPh>
    <rPh sb="10" eb="11">
      <t>オモテ</t>
    </rPh>
    <rPh sb="13" eb="15">
      <t>イッパン</t>
    </rPh>
    <rPh sb="15" eb="16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</si>
</sst>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76" formatCode="#,##0_ ;[Red]\-#,##0\ "/>
    <numFmt numFmtId="177" formatCode="&quot;¥&quot;#,##0_);[Red]\(&quot;¥&quot;#,##0\)"/>
    <numFmt numFmtId="178" formatCode="&quot;¥&quot;#,##0;[Red]&quot;¥&quot;#,##0"/>
    <numFmt numFmtId="179" formatCode="#,###"/>
    <numFmt numFmtId="180" formatCode="#,###&quot;枚&quot;"/>
    <numFmt numFmtId="181" formatCode="#,###&quot;/枚&quot;"/>
    <numFmt numFmtId="182" formatCode="#,###&quot;h&quot;"/>
    <numFmt numFmtId="183" formatCode="#,###&quot;/ｈ&quot;"/>
    <numFmt numFmtId="184" formatCode="#,###&quot;室&quot;"/>
    <numFmt numFmtId="185" formatCode="#,###&quot;/室&quot;"/>
    <numFmt numFmtId="186" formatCode="#,###&quot;/式&quot;"/>
    <numFmt numFmtId="187" formatCode="&quot;(&quot;aaa&quot;)&quot;"/>
    <numFmt numFmtId="188" formatCode="[$-411]ge\.m\.d&quot;(&quot;aaa&quot;)&quot;"/>
    <numFmt numFmtId="189" formatCode="#,###&quot;脚&quot;"/>
    <numFmt numFmtId="190" formatCode="#,###&quot;/脚&quot;"/>
    <numFmt numFmtId="191" formatCode="#,###&quot;台&quot;"/>
    <numFmt numFmtId="192" formatCode="#,###&quot;/台&quot;"/>
    <numFmt numFmtId="193" formatCode="yyyy&quot;年&quot;m&quot;月&quot;d&quot;日&quot;;@"/>
    <numFmt numFmtId="194" formatCode="###&quot;年&quot;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HGSｺﾞｼｯｸE"/>
      <family val="3"/>
      <charset val="128"/>
    </font>
    <font>
      <i/>
      <sz val="11"/>
      <name val="ＭＳ ゴシック"/>
      <family val="3"/>
      <charset val="128"/>
    </font>
    <font>
      <sz val="20"/>
      <name val="HGP明朝E"/>
      <family val="1"/>
      <charset val="128"/>
    </font>
    <font>
      <b/>
      <sz val="15"/>
      <name val="ＭＳ ゴシック"/>
      <family val="3"/>
      <charset val="128"/>
    </font>
    <font>
      <sz val="14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D6BF"/>
        <bgColor indexed="64"/>
      </patternFill>
    </fill>
  </fills>
  <borders count="17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 diagonalUp="1">
      <left/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double">
        <color indexed="64"/>
      </bottom>
      <diagonal style="hair">
        <color indexed="64"/>
      </diagonal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hair">
        <color indexed="64"/>
      </diagonal>
    </border>
    <border diagonalUp="1">
      <left style="double">
        <color indexed="64"/>
      </left>
      <right/>
      <top style="double">
        <color indexed="64"/>
      </top>
      <bottom style="medium">
        <color indexed="64"/>
      </bottom>
      <diagonal style="hair">
        <color indexed="64"/>
      </diagonal>
    </border>
    <border>
      <left/>
      <right style="medium">
        <color auto="1"/>
      </right>
      <top style="double">
        <color indexed="64"/>
      </top>
      <bottom style="double">
        <color indexed="64"/>
      </bottom>
      <diagonal/>
    </border>
    <border diagonalUp="1">
      <left/>
      <right style="hair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 diagonalUp="1">
      <left/>
      <right/>
      <top style="double">
        <color indexed="64"/>
      </top>
      <bottom style="double">
        <color indexed="64"/>
      </bottom>
      <diagonal style="hair">
        <color indexed="64"/>
      </diagonal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/>
      <top style="double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double">
        <color indexed="64"/>
      </left>
      <right/>
      <top style="thin">
        <color indexed="64"/>
      </top>
      <bottom/>
      <diagonal style="hair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38" fontId="4" fillId="0" borderId="6" xfId="1" applyFont="1" applyBorder="1" applyProtection="1">
      <alignment vertical="center"/>
    </xf>
    <xf numFmtId="176" fontId="0" fillId="0" borderId="7" xfId="1" applyNumberFormat="1" applyFont="1" applyBorder="1" applyProtection="1">
      <alignment vertical="center"/>
    </xf>
    <xf numFmtId="176" fontId="0" fillId="0" borderId="8" xfId="1" applyNumberFormat="1" applyFont="1" applyBorder="1" applyProtection="1">
      <alignment vertical="center"/>
    </xf>
    <xf numFmtId="176" fontId="0" fillId="0" borderId="9" xfId="1" applyNumberFormat="1" applyFont="1" applyBorder="1" applyProtection="1">
      <alignment vertical="center"/>
    </xf>
    <xf numFmtId="176" fontId="5" fillId="0" borderId="10" xfId="1" applyNumberFormat="1" applyFont="1" applyBorder="1" applyAlignment="1" applyProtection="1">
      <alignment horizontal="right" vertical="center"/>
    </xf>
    <xf numFmtId="38" fontId="0" fillId="0" borderId="11" xfId="1" applyFont="1" applyBorder="1" applyAlignment="1" applyProtection="1">
      <alignment horizontal="right" vertical="center"/>
    </xf>
    <xf numFmtId="176" fontId="5" fillId="0" borderId="13" xfId="1" applyNumberFormat="1" applyFont="1" applyBorder="1" applyAlignment="1" applyProtection="1">
      <alignment horizontal="right" vertical="center"/>
    </xf>
    <xf numFmtId="20" fontId="2" fillId="0" borderId="0" xfId="0" applyNumberFormat="1" applyFont="1" applyBorder="1" applyProtection="1">
      <alignment vertical="center"/>
    </xf>
    <xf numFmtId="20" fontId="2" fillId="0" borderId="5" xfId="0" applyNumberFormat="1" applyFont="1" applyBorder="1" applyProtection="1">
      <alignment vertical="center"/>
    </xf>
    <xf numFmtId="38" fontId="4" fillId="0" borderId="14" xfId="1" applyFont="1" applyBorder="1" applyProtection="1">
      <alignment vertical="center"/>
    </xf>
    <xf numFmtId="176" fontId="0" fillId="0" borderId="15" xfId="1" applyNumberFormat="1" applyFont="1" applyBorder="1" applyProtection="1">
      <alignment vertical="center"/>
    </xf>
    <xf numFmtId="176" fontId="0" fillId="0" borderId="16" xfId="1" applyNumberFormat="1" applyFont="1" applyBorder="1" applyProtection="1">
      <alignment vertical="center"/>
    </xf>
    <xf numFmtId="176" fontId="0" fillId="0" borderId="17" xfId="1" applyNumberFormat="1" applyFont="1" applyBorder="1" applyProtection="1">
      <alignment vertical="center"/>
    </xf>
    <xf numFmtId="176" fontId="5" fillId="0" borderId="18" xfId="1" applyNumberFormat="1" applyFont="1" applyBorder="1" applyAlignment="1" applyProtection="1">
      <alignment horizontal="right" vertical="center"/>
    </xf>
    <xf numFmtId="38" fontId="0" fillId="0" borderId="19" xfId="1" applyFont="1" applyBorder="1" applyAlignment="1" applyProtection="1">
      <alignment horizontal="right" vertical="center"/>
    </xf>
    <xf numFmtId="176" fontId="5" fillId="0" borderId="21" xfId="1" applyNumberFormat="1" applyFont="1" applyBorder="1" applyAlignment="1" applyProtection="1">
      <alignment horizontal="right" vertical="center"/>
    </xf>
    <xf numFmtId="38" fontId="0" fillId="0" borderId="22" xfId="1" applyFont="1" applyBorder="1" applyAlignment="1" applyProtection="1">
      <alignment horizontal="right" vertical="center"/>
    </xf>
    <xf numFmtId="176" fontId="0" fillId="0" borderId="23" xfId="1" applyNumberFormat="1" applyFont="1" applyBorder="1" applyProtection="1">
      <alignment vertical="center"/>
    </xf>
    <xf numFmtId="176" fontId="0" fillId="0" borderId="24" xfId="1" applyNumberFormat="1" applyFont="1" applyBorder="1" applyProtection="1">
      <alignment vertical="center"/>
    </xf>
    <xf numFmtId="176" fontId="0" fillId="0" borderId="25" xfId="1" applyNumberFormat="1" applyFont="1" applyBorder="1" applyProtection="1">
      <alignment vertical="center"/>
    </xf>
    <xf numFmtId="38" fontId="0" fillId="0" borderId="26" xfId="1" applyFont="1" applyBorder="1" applyAlignment="1" applyProtection="1">
      <alignment horizontal="right" vertical="center"/>
    </xf>
    <xf numFmtId="38" fontId="4" fillId="0" borderId="29" xfId="1" applyFont="1" applyBorder="1" applyProtection="1">
      <alignment vertical="center"/>
    </xf>
    <xf numFmtId="176" fontId="0" fillId="0" borderId="30" xfId="1" applyNumberFormat="1" applyFont="1" applyBorder="1" applyProtection="1">
      <alignment vertical="center"/>
    </xf>
    <xf numFmtId="176" fontId="0" fillId="0" borderId="31" xfId="1" applyNumberFormat="1" applyFont="1" applyBorder="1" applyProtection="1">
      <alignment vertical="center"/>
    </xf>
    <xf numFmtId="176" fontId="0" fillId="0" borderId="32" xfId="1" applyNumberFormat="1" applyFont="1" applyBorder="1" applyProtection="1">
      <alignment vertical="center"/>
    </xf>
    <xf numFmtId="176" fontId="5" fillId="0" borderId="33" xfId="1" applyNumberFormat="1" applyFont="1" applyBorder="1" applyAlignment="1" applyProtection="1">
      <alignment horizontal="right" vertical="center"/>
    </xf>
    <xf numFmtId="0" fontId="6" fillId="0" borderId="35" xfId="0" applyFont="1" applyBorder="1" applyProtection="1">
      <alignment vertical="center"/>
    </xf>
    <xf numFmtId="176" fontId="5" fillId="0" borderId="36" xfId="1" applyNumberFormat="1" applyFont="1" applyBorder="1" applyProtection="1">
      <alignment vertical="center"/>
    </xf>
    <xf numFmtId="176" fontId="5" fillId="0" borderId="37" xfId="1" applyNumberFormat="1" applyFont="1" applyBorder="1" applyProtection="1">
      <alignment vertical="center"/>
    </xf>
    <xf numFmtId="176" fontId="5" fillId="0" borderId="38" xfId="1" applyNumberFormat="1" applyFont="1" applyBorder="1" applyProtection="1">
      <alignment vertical="center"/>
    </xf>
    <xf numFmtId="0" fontId="2" fillId="0" borderId="42" xfId="0" applyFont="1" applyBorder="1" applyAlignment="1" applyProtection="1">
      <alignment horizontal="center" vertical="center"/>
    </xf>
    <xf numFmtId="38" fontId="8" fillId="0" borderId="43" xfId="1" applyFont="1" applyBorder="1" applyAlignment="1" applyProtection="1">
      <alignment horizontal="center" vertical="center" shrinkToFit="1"/>
    </xf>
    <xf numFmtId="38" fontId="8" fillId="0" borderId="44" xfId="1" applyFont="1" applyBorder="1" applyAlignment="1" applyProtection="1">
      <alignment horizontal="center" vertical="center" shrinkToFit="1"/>
    </xf>
    <xf numFmtId="38" fontId="8" fillId="0" borderId="45" xfId="1" applyFont="1" applyBorder="1" applyAlignment="1" applyProtection="1">
      <alignment horizontal="center" vertical="center" shrinkToFit="1"/>
    </xf>
    <xf numFmtId="38" fontId="9" fillId="0" borderId="45" xfId="1" applyFont="1" applyBorder="1" applyAlignment="1" applyProtection="1">
      <alignment horizontal="center" vertical="center" shrinkToFit="1"/>
    </xf>
    <xf numFmtId="38" fontId="11" fillId="0" borderId="43" xfId="1" applyFont="1" applyBorder="1" applyAlignment="1" applyProtection="1">
      <alignment horizontal="center" vertical="center"/>
    </xf>
    <xf numFmtId="38" fontId="11" fillId="0" borderId="44" xfId="1" applyFont="1" applyBorder="1" applyAlignment="1" applyProtection="1">
      <alignment horizontal="center" vertical="center"/>
    </xf>
    <xf numFmtId="38" fontId="11" fillId="0" borderId="45" xfId="1" applyFont="1" applyBorder="1" applyAlignment="1" applyProtection="1">
      <alignment horizontal="center" vertical="center"/>
    </xf>
    <xf numFmtId="0" fontId="2" fillId="0" borderId="25" xfId="0" applyFont="1" applyBorder="1" applyProtection="1">
      <alignment vertical="center"/>
    </xf>
    <xf numFmtId="38" fontId="12" fillId="0" borderId="49" xfId="1" applyFont="1" applyBorder="1" applyAlignment="1" applyProtection="1">
      <alignment horizontal="left" vertical="center"/>
    </xf>
    <xf numFmtId="38" fontId="0" fillId="0" borderId="0" xfId="1" applyFont="1" applyBorder="1" applyProtection="1">
      <alignment vertical="center"/>
    </xf>
    <xf numFmtId="38" fontId="0" fillId="0" borderId="0" xfId="1" applyFont="1" applyBorder="1" applyAlignment="1" applyProtection="1">
      <alignment horizontal="center" vertical="center"/>
    </xf>
    <xf numFmtId="38" fontId="13" fillId="0" borderId="0" xfId="1" applyFont="1" applyBorder="1" applyProtection="1">
      <alignment vertical="center"/>
    </xf>
    <xf numFmtId="176" fontId="0" fillId="0" borderId="0" xfId="1" applyNumberFormat="1" applyFont="1" applyBorder="1" applyProtection="1">
      <alignment vertical="center"/>
    </xf>
    <xf numFmtId="176" fontId="5" fillId="0" borderId="0" xfId="1" applyNumberFormat="1" applyFont="1" applyBorder="1" applyAlignment="1" applyProtection="1">
      <alignment horizontal="right" vertical="center"/>
    </xf>
    <xf numFmtId="38" fontId="0" fillId="0" borderId="0" xfId="1" applyFont="1" applyBorder="1" applyAlignment="1" applyProtection="1">
      <alignment horizontal="right" vertical="center" shrinkToFit="1"/>
    </xf>
    <xf numFmtId="38" fontId="0" fillId="0" borderId="0" xfId="1" applyFont="1" applyBorder="1" applyAlignment="1" applyProtection="1">
      <alignment vertical="center" textRotation="255"/>
    </xf>
    <xf numFmtId="38" fontId="11" fillId="0" borderId="49" xfId="1" applyFont="1" applyBorder="1" applyAlignment="1" applyProtection="1">
      <alignment horizontal="left" vertical="center"/>
    </xf>
    <xf numFmtId="20" fontId="2" fillId="0" borderId="49" xfId="0" applyNumberFormat="1" applyFont="1" applyBorder="1" applyProtection="1">
      <alignment vertical="center"/>
    </xf>
    <xf numFmtId="176" fontId="0" fillId="0" borderId="47" xfId="1" applyNumberFormat="1" applyFont="1" applyBorder="1" applyProtection="1">
      <alignment vertical="center"/>
    </xf>
    <xf numFmtId="176" fontId="5" fillId="0" borderId="47" xfId="1" applyNumberFormat="1" applyFont="1" applyBorder="1" applyAlignment="1" applyProtection="1">
      <alignment horizontal="right" vertical="center"/>
    </xf>
    <xf numFmtId="38" fontId="0" fillId="0" borderId="47" xfId="1" applyFont="1" applyBorder="1" applyAlignment="1" applyProtection="1">
      <alignment horizontal="right" vertical="center" shrinkToFit="1"/>
    </xf>
    <xf numFmtId="38" fontId="0" fillId="0" borderId="47" xfId="1" applyFont="1" applyBorder="1" applyAlignment="1" applyProtection="1">
      <alignment horizontal="center" vertical="center" textRotation="255"/>
    </xf>
    <xf numFmtId="176" fontId="14" fillId="0" borderId="24" xfId="1" applyNumberFormat="1" applyFont="1" applyBorder="1" applyProtection="1">
      <alignment vertical="center"/>
    </xf>
    <xf numFmtId="176" fontId="0" fillId="0" borderId="5" xfId="1" applyNumberFormat="1" applyFont="1" applyBorder="1" applyProtection="1">
      <alignment vertical="center"/>
    </xf>
    <xf numFmtId="176" fontId="0" fillId="0" borderId="50" xfId="1" applyNumberFormat="1" applyFont="1" applyBorder="1" applyProtection="1">
      <alignment vertical="center"/>
    </xf>
    <xf numFmtId="176" fontId="5" fillId="0" borderId="51" xfId="1" applyNumberFormat="1" applyFont="1" applyBorder="1" applyAlignment="1" applyProtection="1">
      <alignment horizontal="right" vertical="center"/>
    </xf>
    <xf numFmtId="38" fontId="0" fillId="0" borderId="19" xfId="1" applyFont="1" applyBorder="1" applyAlignment="1" applyProtection="1">
      <alignment horizontal="right" vertical="center" shrinkToFit="1"/>
    </xf>
    <xf numFmtId="176" fontId="0" fillId="0" borderId="49" xfId="1" applyNumberFormat="1" applyFont="1" applyBorder="1" applyProtection="1">
      <alignment vertical="center"/>
    </xf>
    <xf numFmtId="38" fontId="0" fillId="0" borderId="22" xfId="1" applyFont="1" applyBorder="1" applyAlignment="1" applyProtection="1">
      <alignment horizontal="right" vertical="center" shrinkToFit="1"/>
    </xf>
    <xf numFmtId="0" fontId="2" fillId="0" borderId="24" xfId="0" applyFont="1" applyBorder="1" applyAlignment="1" applyProtection="1">
      <alignment horizontal="center" vertical="center"/>
    </xf>
    <xf numFmtId="20" fontId="2" fillId="0" borderId="0" xfId="0" quotePrefix="1" applyNumberFormat="1" applyFont="1" applyBorder="1" applyProtection="1">
      <alignment vertical="center"/>
    </xf>
    <xf numFmtId="38" fontId="2" fillId="0" borderId="0" xfId="1" applyFont="1" applyBorder="1" applyProtection="1">
      <alignment vertical="center"/>
    </xf>
    <xf numFmtId="38" fontId="2" fillId="0" borderId="24" xfId="1" applyFont="1" applyBorder="1" applyProtection="1">
      <alignment vertical="center"/>
    </xf>
    <xf numFmtId="20" fontId="2" fillId="0" borderId="24" xfId="0" quotePrefix="1" applyNumberFormat="1" applyFont="1" applyBorder="1" applyAlignment="1" applyProtection="1">
      <alignment horizontal="center" vertical="center"/>
    </xf>
    <xf numFmtId="176" fontId="0" fillId="0" borderId="52" xfId="1" applyNumberFormat="1" applyFont="1" applyBorder="1" applyProtection="1">
      <alignment vertical="center"/>
    </xf>
    <xf numFmtId="38" fontId="0" fillId="0" borderId="26" xfId="1" applyFont="1" applyBorder="1" applyAlignment="1" applyProtection="1">
      <alignment horizontal="right" vertical="center" shrinkToFit="1"/>
    </xf>
    <xf numFmtId="176" fontId="5" fillId="0" borderId="0" xfId="1" applyNumberFormat="1" applyFont="1" applyBorder="1" applyProtection="1">
      <alignment vertical="center"/>
    </xf>
    <xf numFmtId="176" fontId="5" fillId="0" borderId="5" xfId="1" applyNumberFormat="1" applyFont="1" applyBorder="1" applyProtection="1">
      <alignment vertical="center"/>
    </xf>
    <xf numFmtId="176" fontId="5" fillId="0" borderId="53" xfId="1" applyNumberFormat="1" applyFont="1" applyBorder="1" applyProtection="1">
      <alignment vertical="center"/>
    </xf>
    <xf numFmtId="20" fontId="2" fillId="0" borderId="24" xfId="0" applyNumberFormat="1" applyFont="1" applyBorder="1" applyProtection="1">
      <alignment vertical="center"/>
    </xf>
    <xf numFmtId="38" fontId="11" fillId="0" borderId="0" xfId="1" applyFont="1" applyBorder="1" applyAlignment="1" applyProtection="1">
      <alignment horizontal="center" vertical="center"/>
    </xf>
    <xf numFmtId="38" fontId="11" fillId="0" borderId="5" xfId="1" applyFont="1" applyBorder="1" applyAlignment="1" applyProtection="1">
      <alignment horizontal="center" vertical="center"/>
    </xf>
    <xf numFmtId="38" fontId="11" fillId="0" borderId="54" xfId="1" applyFont="1" applyBorder="1" applyAlignment="1" applyProtection="1">
      <alignment horizontal="center" vertical="center" shrinkToFit="1"/>
    </xf>
    <xf numFmtId="38" fontId="11" fillId="0" borderId="44" xfId="1" applyFont="1" applyBorder="1" applyAlignment="1" applyProtection="1">
      <alignment horizontal="center" vertical="center" shrinkToFit="1"/>
    </xf>
    <xf numFmtId="38" fontId="11" fillId="0" borderId="45" xfId="1" applyFont="1" applyBorder="1" applyAlignment="1" applyProtection="1">
      <alignment horizontal="center" vertical="center" shrinkToFit="1"/>
    </xf>
    <xf numFmtId="0" fontId="15" fillId="0" borderId="24" xfId="0" applyFont="1" applyBorder="1" applyAlignment="1" applyProtection="1">
      <alignment horizontal="center" vertical="center"/>
    </xf>
    <xf numFmtId="0" fontId="2" fillId="0" borderId="24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5" xfId="0" applyFont="1" applyBorder="1" applyAlignment="1" applyProtection="1">
      <alignment vertical="center"/>
    </xf>
    <xf numFmtId="0" fontId="2" fillId="0" borderId="47" xfId="0" applyFont="1" applyBorder="1" applyAlignment="1" applyProtection="1">
      <alignment vertical="center"/>
    </xf>
    <xf numFmtId="0" fontId="2" fillId="0" borderId="48" xfId="0" applyFont="1" applyBorder="1" applyAlignment="1" applyProtection="1">
      <alignment vertical="center"/>
    </xf>
    <xf numFmtId="0" fontId="16" fillId="0" borderId="0" xfId="0" applyFont="1" applyFill="1" applyBorder="1" applyAlignment="1"/>
    <xf numFmtId="0" fontId="16" fillId="2" borderId="0" xfId="0" applyFont="1" applyFill="1" applyBorder="1" applyAlignment="1"/>
    <xf numFmtId="0" fontId="2" fillId="0" borderId="0" xfId="0" applyFont="1" applyFill="1" applyBorder="1" applyAlignment="1"/>
    <xf numFmtId="0" fontId="17" fillId="0" borderId="0" xfId="0" applyFont="1" applyFill="1" applyBorder="1" applyAlignment="1"/>
    <xf numFmtId="0" fontId="18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vertical="center"/>
    </xf>
    <xf numFmtId="177" fontId="16" fillId="0" borderId="0" xfId="0" applyNumberFormat="1" applyFont="1" applyFill="1" applyBorder="1" applyAlignment="1"/>
    <xf numFmtId="178" fontId="22" fillId="2" borderId="57" xfId="0" applyNumberFormat="1" applyFont="1" applyFill="1" applyBorder="1" applyAlignment="1">
      <alignment vertical="center"/>
    </xf>
    <xf numFmtId="177" fontId="17" fillId="2" borderId="0" xfId="0" applyNumberFormat="1" applyFont="1" applyFill="1" applyBorder="1" applyAlignment="1"/>
    <xf numFmtId="179" fontId="16" fillId="2" borderId="0" xfId="0" applyNumberFormat="1" applyFont="1" applyFill="1" applyBorder="1" applyAlignment="1"/>
    <xf numFmtId="0" fontId="16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23" fillId="2" borderId="0" xfId="0" applyFont="1" applyFill="1" applyBorder="1" applyAlignment="1">
      <alignment horizontal="left"/>
    </xf>
    <xf numFmtId="179" fontId="16" fillId="2" borderId="64" xfId="0" applyNumberFormat="1" applyFont="1" applyFill="1" applyBorder="1" applyAlignment="1"/>
    <xf numFmtId="179" fontId="16" fillId="2" borderId="71" xfId="0" applyNumberFormat="1" applyFont="1" applyFill="1" applyBorder="1" applyAlignment="1"/>
    <xf numFmtId="179" fontId="16" fillId="2" borderId="76" xfId="0" applyNumberFormat="1" applyFont="1" applyFill="1" applyBorder="1" applyAlignment="1"/>
    <xf numFmtId="179" fontId="16" fillId="2" borderId="77" xfId="0" applyNumberFormat="1" applyFont="1" applyFill="1" applyBorder="1" applyAlignment="1"/>
    <xf numFmtId="180" fontId="16" fillId="3" borderId="22" xfId="0" applyNumberFormat="1" applyFont="1" applyFill="1" applyBorder="1" applyAlignment="1" applyProtection="1">
      <alignment horizontal="right" shrinkToFit="1"/>
      <protection locked="0"/>
    </xf>
    <xf numFmtId="179" fontId="16" fillId="2" borderId="80" xfId="0" applyNumberFormat="1" applyFont="1" applyFill="1" applyBorder="1" applyAlignment="1"/>
    <xf numFmtId="181" fontId="25" fillId="2" borderId="82" xfId="0" applyNumberFormat="1" applyFont="1" applyFill="1" applyBorder="1" applyAlignment="1" applyProtection="1"/>
    <xf numFmtId="179" fontId="16" fillId="2" borderId="29" xfId="0" applyNumberFormat="1" applyFont="1" applyFill="1" applyBorder="1" applyAlignment="1"/>
    <xf numFmtId="179" fontId="16" fillId="2" borderId="85" xfId="0" applyNumberFormat="1" applyFont="1" applyFill="1" applyBorder="1" applyAlignment="1"/>
    <xf numFmtId="182" fontId="16" fillId="0" borderId="86" xfId="0" applyNumberFormat="1" applyFont="1" applyFill="1" applyBorder="1" applyAlignment="1" applyProtection="1">
      <alignment horizontal="right"/>
    </xf>
    <xf numFmtId="20" fontId="26" fillId="3" borderId="87" xfId="0" applyNumberFormat="1" applyFont="1" applyFill="1" applyBorder="1" applyAlignment="1" applyProtection="1">
      <alignment vertical="center"/>
      <protection locked="0"/>
    </xf>
    <xf numFmtId="20" fontId="26" fillId="3" borderId="86" xfId="0" applyNumberFormat="1" applyFont="1" applyFill="1" applyBorder="1" applyAlignment="1" applyProtection="1">
      <alignment vertical="center"/>
      <protection locked="0"/>
    </xf>
    <xf numFmtId="179" fontId="16" fillId="2" borderId="88" xfId="0" applyNumberFormat="1" applyFont="1" applyFill="1" applyBorder="1" applyAlignment="1"/>
    <xf numFmtId="20" fontId="26" fillId="3" borderId="89" xfId="0" applyNumberFormat="1" applyFont="1" applyFill="1" applyBorder="1" applyAlignment="1" applyProtection="1">
      <alignment vertical="center"/>
      <protection locked="0"/>
    </xf>
    <xf numFmtId="20" fontId="26" fillId="3" borderId="90" xfId="0" applyNumberFormat="1" applyFont="1" applyFill="1" applyBorder="1" applyAlignment="1" applyProtection="1">
      <alignment vertical="center"/>
      <protection locked="0"/>
    </xf>
    <xf numFmtId="183" fontId="25" fillId="0" borderId="21" xfId="0" applyNumberFormat="1" applyFont="1" applyFill="1" applyBorder="1" applyAlignment="1" applyProtection="1"/>
    <xf numFmtId="20" fontId="27" fillId="0" borderId="49" xfId="0" quotePrefix="1" applyNumberFormat="1" applyFont="1" applyBorder="1" applyAlignment="1">
      <alignment horizontal="center" vertical="center"/>
    </xf>
    <xf numFmtId="184" fontId="16" fillId="3" borderId="22" xfId="0" applyNumberFormat="1" applyFont="1" applyFill="1" applyBorder="1" applyAlignment="1" applyProtection="1">
      <alignment horizontal="right" shrinkToFit="1"/>
      <protection locked="0"/>
    </xf>
    <xf numFmtId="185" fontId="25" fillId="2" borderId="21" xfId="0" applyNumberFormat="1" applyFont="1" applyFill="1" applyBorder="1" applyAlignment="1" applyProtection="1"/>
    <xf numFmtId="0" fontId="16" fillId="2" borderId="22" xfId="0" applyFont="1" applyFill="1" applyBorder="1" applyAlignment="1"/>
    <xf numFmtId="0" fontId="16" fillId="2" borderId="49" xfId="0" applyFont="1" applyFill="1" applyBorder="1" applyAlignment="1"/>
    <xf numFmtId="0" fontId="16" fillId="2" borderId="25" xfId="0" applyFont="1" applyFill="1" applyBorder="1" applyAlignment="1"/>
    <xf numFmtId="20" fontId="26" fillId="3" borderId="96" xfId="0" applyNumberFormat="1" applyFont="1" applyFill="1" applyBorder="1" applyAlignment="1" applyProtection="1">
      <alignment vertical="center"/>
      <protection locked="0"/>
    </xf>
    <xf numFmtId="20" fontId="26" fillId="3" borderId="97" xfId="0" applyNumberFormat="1" applyFont="1" applyFill="1" applyBorder="1" applyAlignment="1" applyProtection="1">
      <alignment vertical="center"/>
      <protection locked="0"/>
    </xf>
    <xf numFmtId="20" fontId="26" fillId="3" borderId="98" xfId="0" applyNumberFormat="1" applyFont="1" applyFill="1" applyBorder="1" applyAlignment="1" applyProtection="1">
      <alignment vertical="center"/>
      <protection locked="0"/>
    </xf>
    <xf numFmtId="20" fontId="26" fillId="3" borderId="99" xfId="0" applyNumberFormat="1" applyFont="1" applyFill="1" applyBorder="1" applyAlignment="1" applyProtection="1">
      <alignment vertical="center"/>
      <protection locked="0"/>
    </xf>
    <xf numFmtId="183" fontId="25" fillId="2" borderId="18" xfId="0" applyNumberFormat="1" applyFont="1" applyFill="1" applyBorder="1" applyAlignment="1" applyProtection="1"/>
    <xf numFmtId="0" fontId="16" fillId="2" borderId="26" xfId="0" applyFont="1" applyFill="1" applyBorder="1" applyAlignment="1"/>
    <xf numFmtId="0" fontId="16" fillId="2" borderId="52" xfId="0" applyFont="1" applyFill="1" applyBorder="1" applyAlignment="1"/>
    <xf numFmtId="0" fontId="16" fillId="2" borderId="32" xfId="0" applyFont="1" applyFill="1" applyBorder="1" applyAlignment="1"/>
    <xf numFmtId="179" fontId="16" fillId="2" borderId="100" xfId="0" applyNumberFormat="1" applyFont="1" applyFill="1" applyBorder="1" applyAlignment="1"/>
    <xf numFmtId="186" fontId="25" fillId="2" borderId="18" xfId="0" applyNumberFormat="1" applyFont="1" applyFill="1" applyBorder="1" applyAlignment="1" applyProtection="1"/>
    <xf numFmtId="187" fontId="16" fillId="2" borderId="103" xfId="0" applyNumberFormat="1" applyFont="1" applyFill="1" applyBorder="1" applyAlignment="1">
      <alignment horizontal="center" vertical="center"/>
    </xf>
    <xf numFmtId="188" fontId="15" fillId="0" borderId="104" xfId="0" applyNumberFormat="1" applyFont="1" applyBorder="1" applyAlignment="1">
      <alignment horizontal="center" vertical="center"/>
    </xf>
    <xf numFmtId="188" fontId="28" fillId="0" borderId="105" xfId="0" applyNumberFormat="1" applyFont="1" applyBorder="1" applyAlignment="1">
      <alignment horizontal="center" vertical="center"/>
    </xf>
    <xf numFmtId="0" fontId="29" fillId="2" borderId="106" xfId="0" applyFont="1" applyFill="1" applyBorder="1" applyAlignment="1">
      <alignment horizontal="center" vertical="center"/>
    </xf>
    <xf numFmtId="0" fontId="29" fillId="2" borderId="105" xfId="0" applyFont="1" applyFill="1" applyBorder="1" applyAlignment="1">
      <alignment horizontal="center" vertical="center"/>
    </xf>
    <xf numFmtId="188" fontId="15" fillId="0" borderId="107" xfId="0" applyNumberFormat="1" applyFont="1" applyBorder="1" applyAlignment="1">
      <alignment horizontal="center" vertical="center"/>
    </xf>
    <xf numFmtId="188" fontId="28" fillId="0" borderId="106" xfId="0" applyNumberFormat="1" applyFont="1" applyBorder="1" applyAlignment="1">
      <alignment horizontal="center" vertical="center"/>
    </xf>
    <xf numFmtId="0" fontId="29" fillId="2" borderId="108" xfId="0" applyFont="1" applyFill="1" applyBorder="1" applyAlignment="1">
      <alignment horizontal="center" vertical="center"/>
    </xf>
    <xf numFmtId="0" fontId="29" fillId="2" borderId="109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/>
    </xf>
    <xf numFmtId="179" fontId="16" fillId="2" borderId="35" xfId="0" applyNumberFormat="1" applyFont="1" applyFill="1" applyBorder="1" applyAlignment="1"/>
    <xf numFmtId="38" fontId="0" fillId="0" borderId="85" xfId="1" applyFont="1" applyBorder="1">
      <alignment vertical="center"/>
    </xf>
    <xf numFmtId="0" fontId="26" fillId="3" borderId="87" xfId="0" applyFont="1" applyFill="1" applyBorder="1" applyAlignment="1" applyProtection="1">
      <alignment horizontal="center" vertical="center" shrinkToFit="1"/>
      <protection locked="0"/>
    </xf>
    <xf numFmtId="0" fontId="26" fillId="3" borderId="86" xfId="0" applyFont="1" applyFill="1" applyBorder="1" applyAlignment="1" applyProtection="1">
      <alignment horizontal="center" vertical="center" shrinkToFit="1"/>
      <protection locked="0"/>
    </xf>
    <xf numFmtId="38" fontId="0" fillId="0" borderId="88" xfId="1" applyFont="1" applyBorder="1">
      <alignment vertical="center"/>
    </xf>
    <xf numFmtId="0" fontId="26" fillId="3" borderId="89" xfId="0" applyFont="1" applyFill="1" applyBorder="1" applyAlignment="1" applyProtection="1">
      <alignment horizontal="center" vertical="center" shrinkToFit="1"/>
      <protection locked="0"/>
    </xf>
    <xf numFmtId="0" fontId="26" fillId="3" borderId="90" xfId="0" applyFont="1" applyFill="1" applyBorder="1" applyAlignment="1" applyProtection="1">
      <alignment horizontal="center" vertical="center" shrinkToFit="1"/>
      <protection locked="0"/>
    </xf>
    <xf numFmtId="179" fontId="19" fillId="2" borderId="42" xfId="0" applyNumberFormat="1" applyFont="1" applyFill="1" applyBorder="1" applyAlignment="1">
      <alignment horizontal="center"/>
    </xf>
    <xf numFmtId="179" fontId="16" fillId="0" borderId="118" xfId="0" applyNumberFormat="1" applyFont="1" applyFill="1" applyBorder="1" applyAlignment="1" applyProtection="1">
      <alignment horizontal="center" shrinkToFit="1"/>
    </xf>
    <xf numFmtId="0" fontId="16" fillId="0" borderId="119" xfId="0" applyFont="1" applyFill="1" applyBorder="1" applyAlignment="1" applyProtection="1">
      <alignment horizontal="center" vertical="center" shrinkToFit="1"/>
    </xf>
    <xf numFmtId="0" fontId="16" fillId="0" borderId="119" xfId="0" applyFont="1" applyFill="1" applyBorder="1" applyAlignment="1" applyProtection="1">
      <alignment horizontal="center" shrinkToFit="1"/>
    </xf>
    <xf numFmtId="0" fontId="16" fillId="0" borderId="120" xfId="0" applyFont="1" applyFill="1" applyBorder="1" applyAlignment="1" applyProtection="1">
      <alignment horizontal="center" shrinkToFit="1"/>
    </xf>
    <xf numFmtId="179" fontId="16" fillId="0" borderId="121" xfId="0" applyNumberFormat="1" applyFont="1" applyFill="1" applyBorder="1" applyAlignment="1" applyProtection="1">
      <alignment horizontal="center" shrinkToFit="1"/>
    </xf>
    <xf numFmtId="0" fontId="16" fillId="0" borderId="122" xfId="0" applyFont="1" applyFill="1" applyBorder="1" applyAlignment="1" applyProtection="1">
      <alignment horizontal="center" shrinkToFit="1"/>
    </xf>
    <xf numFmtId="0" fontId="16" fillId="0" borderId="123" xfId="0" applyFont="1" applyFill="1" applyBorder="1" applyAlignment="1" applyProtection="1">
      <alignment horizontal="center" shrinkToFit="1"/>
    </xf>
    <xf numFmtId="0" fontId="24" fillId="2" borderId="0" xfId="0" applyFont="1" applyFill="1" applyBorder="1" applyAlignment="1"/>
    <xf numFmtId="179" fontId="16" fillId="2" borderId="2" xfId="0" applyNumberFormat="1" applyFont="1" applyFill="1" applyBorder="1" applyAlignment="1"/>
    <xf numFmtId="0" fontId="16" fillId="2" borderId="2" xfId="0" applyFont="1" applyFill="1" applyBorder="1" applyAlignment="1">
      <alignment horizontal="center"/>
    </xf>
    <xf numFmtId="0" fontId="24" fillId="2" borderId="2" xfId="0" applyFont="1" applyFill="1" applyBorder="1" applyAlignment="1"/>
    <xf numFmtId="179" fontId="16" fillId="2" borderId="6" xfId="0" applyNumberFormat="1" applyFont="1" applyFill="1" applyBorder="1" applyAlignment="1"/>
    <xf numFmtId="179" fontId="16" fillId="0" borderId="124" xfId="0" applyNumberFormat="1" applyFont="1" applyFill="1" applyBorder="1" applyAlignment="1" applyProtection="1"/>
    <xf numFmtId="179" fontId="16" fillId="0" borderId="127" xfId="0" applyNumberFormat="1" applyFont="1" applyFill="1" applyBorder="1" applyAlignment="1" applyProtection="1"/>
    <xf numFmtId="179" fontId="16" fillId="2" borderId="14" xfId="0" applyNumberFormat="1" applyFont="1" applyFill="1" applyBorder="1" applyAlignment="1"/>
    <xf numFmtId="179" fontId="16" fillId="0" borderId="85" xfId="0" applyNumberFormat="1" applyFont="1" applyFill="1" applyBorder="1" applyAlignment="1" applyProtection="1"/>
    <xf numFmtId="179" fontId="16" fillId="0" borderId="88" xfId="0" applyNumberFormat="1" applyFont="1" applyFill="1" applyBorder="1" applyAlignment="1" applyProtection="1"/>
    <xf numFmtId="0" fontId="2" fillId="0" borderId="85" xfId="0" applyFont="1" applyBorder="1" applyProtection="1">
      <alignment vertical="center"/>
    </xf>
    <xf numFmtId="0" fontId="2" fillId="0" borderId="88" xfId="0" applyFont="1" applyBorder="1" applyProtection="1">
      <alignment vertical="center"/>
    </xf>
    <xf numFmtId="38" fontId="0" fillId="0" borderId="85" xfId="1" applyFont="1" applyBorder="1" applyProtection="1">
      <alignment vertical="center"/>
    </xf>
    <xf numFmtId="38" fontId="0" fillId="0" borderId="88" xfId="1" applyFont="1" applyBorder="1" applyProtection="1">
      <alignment vertical="center"/>
    </xf>
    <xf numFmtId="179" fontId="16" fillId="2" borderId="103" xfId="0" applyNumberFormat="1" applyFont="1" applyFill="1" applyBorder="1" applyAlignment="1"/>
    <xf numFmtId="38" fontId="0" fillId="0" borderId="104" xfId="1" applyFont="1" applyBorder="1" applyProtection="1">
      <alignment vertical="center"/>
    </xf>
    <xf numFmtId="0" fontId="26" fillId="3" borderId="106" xfId="0" applyFont="1" applyFill="1" applyBorder="1" applyAlignment="1" applyProtection="1">
      <alignment horizontal="center" vertical="center" shrinkToFit="1"/>
      <protection locked="0"/>
    </xf>
    <xf numFmtId="0" fontId="26" fillId="3" borderId="105" xfId="0" applyFont="1" applyFill="1" applyBorder="1" applyAlignment="1" applyProtection="1">
      <alignment horizontal="center" vertical="center" shrinkToFit="1"/>
      <protection locked="0"/>
    </xf>
    <xf numFmtId="38" fontId="0" fillId="0" borderId="107" xfId="1" applyFont="1" applyBorder="1" applyProtection="1">
      <alignment vertical="center"/>
    </xf>
    <xf numFmtId="0" fontId="26" fillId="3" borderId="108" xfId="0" applyFont="1" applyFill="1" applyBorder="1" applyAlignment="1" applyProtection="1">
      <alignment horizontal="center" vertical="center" shrinkToFit="1"/>
      <protection locked="0"/>
    </xf>
    <xf numFmtId="0" fontId="26" fillId="3" borderId="109" xfId="0" applyFont="1" applyFill="1" applyBorder="1" applyAlignment="1" applyProtection="1">
      <alignment horizontal="center" vertical="center" shrinkToFit="1"/>
      <protection locked="0"/>
    </xf>
    <xf numFmtId="0" fontId="16" fillId="2" borderId="132" xfId="0" applyFont="1" applyFill="1" applyBorder="1" applyAlignment="1">
      <alignment horizontal="center"/>
    </xf>
    <xf numFmtId="179" fontId="16" fillId="0" borderId="133" xfId="0" applyNumberFormat="1" applyFont="1" applyFill="1" applyBorder="1" applyAlignment="1" applyProtection="1">
      <alignment horizontal="center" shrinkToFit="1"/>
    </xf>
    <xf numFmtId="0" fontId="16" fillId="0" borderId="134" xfId="0" applyFont="1" applyFill="1" applyBorder="1" applyAlignment="1" applyProtection="1">
      <alignment horizontal="center" vertical="center" shrinkToFit="1"/>
    </xf>
    <xf numFmtId="0" fontId="16" fillId="0" borderId="134" xfId="0" applyFont="1" applyFill="1" applyBorder="1" applyAlignment="1" applyProtection="1">
      <alignment horizontal="center" shrinkToFit="1"/>
    </xf>
    <xf numFmtId="0" fontId="16" fillId="0" borderId="135" xfId="0" applyFont="1" applyFill="1" applyBorder="1" applyAlignment="1" applyProtection="1">
      <alignment horizontal="center" shrinkToFit="1"/>
    </xf>
    <xf numFmtId="179" fontId="16" fillId="0" borderId="136" xfId="0" applyNumberFormat="1" applyFont="1" applyFill="1" applyBorder="1" applyAlignment="1" applyProtection="1">
      <alignment horizontal="center" shrinkToFit="1"/>
    </xf>
    <xf numFmtId="0" fontId="16" fillId="0" borderId="137" xfId="0" applyFont="1" applyFill="1" applyBorder="1" applyAlignment="1" applyProtection="1">
      <alignment horizontal="center" shrinkToFit="1"/>
    </xf>
    <xf numFmtId="0" fontId="16" fillId="0" borderId="138" xfId="0" applyFont="1" applyFill="1" applyBorder="1" applyAlignment="1" applyProtection="1">
      <alignment horizontal="center" shrinkToFit="1"/>
    </xf>
    <xf numFmtId="179" fontId="16" fillId="2" borderId="58" xfId="0" applyNumberFormat="1" applyFont="1" applyFill="1" applyBorder="1" applyAlignment="1"/>
    <xf numFmtId="0" fontId="16" fillId="2" borderId="58" xfId="0" applyFont="1" applyFill="1" applyBorder="1" applyAlignment="1">
      <alignment horizontal="center"/>
    </xf>
    <xf numFmtId="0" fontId="24" fillId="2" borderId="58" xfId="0" applyFont="1" applyFill="1" applyBorder="1" applyAlignment="1"/>
    <xf numFmtId="179" fontId="30" fillId="2" borderId="141" xfId="0" applyNumberFormat="1" applyFont="1" applyFill="1" applyBorder="1" applyAlignment="1"/>
    <xf numFmtId="179" fontId="30" fillId="2" borderId="65" xfId="0" applyNumberFormat="1" applyFont="1" applyFill="1" applyBorder="1" applyAlignment="1"/>
    <xf numFmtId="0" fontId="31" fillId="2" borderId="65" xfId="0" applyFont="1" applyFill="1" applyBorder="1" applyAlignment="1"/>
    <xf numFmtId="179" fontId="30" fillId="2" borderId="67" xfId="0" applyNumberFormat="1" applyFont="1" applyFill="1" applyBorder="1" applyAlignment="1"/>
    <xf numFmtId="179" fontId="16" fillId="2" borderId="146" xfId="0" applyNumberFormat="1" applyFont="1" applyFill="1" applyBorder="1" applyAlignment="1"/>
    <xf numFmtId="0" fontId="16" fillId="2" borderId="72" xfId="0" applyFont="1" applyFill="1" applyBorder="1" applyAlignment="1">
      <alignment horizontal="center"/>
    </xf>
    <xf numFmtId="179" fontId="16" fillId="2" borderId="74" xfId="0" applyNumberFormat="1" applyFont="1" applyFill="1" applyBorder="1" applyAlignment="1"/>
    <xf numFmtId="179" fontId="16" fillId="2" borderId="72" xfId="0" applyNumberFormat="1" applyFont="1" applyFill="1" applyBorder="1" applyAlignment="1"/>
    <xf numFmtId="179" fontId="16" fillId="2" borderId="151" xfId="0" applyNumberFormat="1" applyFont="1" applyFill="1" applyBorder="1" applyAlignment="1"/>
    <xf numFmtId="180" fontId="16" fillId="3" borderId="19" xfId="0" applyNumberFormat="1" applyFont="1" applyFill="1" applyBorder="1" applyAlignment="1" applyProtection="1">
      <alignment horizontal="right" shrinkToFit="1"/>
      <protection locked="0"/>
    </xf>
    <xf numFmtId="179" fontId="16" fillId="2" borderId="154" xfId="0" applyNumberFormat="1" applyFont="1" applyFill="1" applyBorder="1" applyAlignment="1"/>
    <xf numFmtId="0" fontId="16" fillId="4" borderId="19" xfId="0" applyFont="1" applyFill="1" applyBorder="1" applyAlignment="1" applyProtection="1">
      <alignment horizontal="right"/>
      <protection locked="0"/>
    </xf>
    <xf numFmtId="0" fontId="25" fillId="4" borderId="156" xfId="0" applyFont="1" applyFill="1" applyBorder="1" applyAlignment="1" applyProtection="1">
      <protection locked="0"/>
    </xf>
    <xf numFmtId="189" fontId="16" fillId="4" borderId="19" xfId="0" applyNumberFormat="1" applyFont="1" applyFill="1" applyBorder="1" applyAlignment="1" applyProtection="1">
      <alignment horizontal="right" shrinkToFit="1"/>
      <protection locked="0"/>
    </xf>
    <xf numFmtId="190" fontId="25" fillId="2" borderId="156" xfId="0" applyNumberFormat="1" applyFont="1" applyFill="1" applyBorder="1" applyAlignment="1" applyProtection="1"/>
    <xf numFmtId="0" fontId="16" fillId="2" borderId="17" xfId="0" applyFont="1" applyFill="1" applyBorder="1" applyAlignment="1"/>
    <xf numFmtId="0" fontId="16" fillId="2" borderId="19" xfId="0" applyFont="1" applyFill="1" applyBorder="1" applyAlignment="1"/>
    <xf numFmtId="0" fontId="16" fillId="2" borderId="50" xfId="0" applyFont="1" applyFill="1" applyBorder="1" applyAlignment="1"/>
    <xf numFmtId="191" fontId="16" fillId="4" borderId="19" xfId="0" applyNumberFormat="1" applyFont="1" applyFill="1" applyBorder="1" applyAlignment="1" applyProtection="1">
      <alignment horizontal="right" shrinkToFit="1"/>
      <protection locked="0"/>
    </xf>
    <xf numFmtId="192" fontId="25" fillId="2" borderId="156" xfId="0" applyNumberFormat="1" applyFont="1" applyFill="1" applyBorder="1" applyAlignment="1" applyProtection="1"/>
    <xf numFmtId="191" fontId="16" fillId="3" borderId="22" xfId="0" applyNumberFormat="1" applyFont="1" applyFill="1" applyBorder="1" applyAlignment="1" applyProtection="1">
      <alignment horizontal="right" shrinkToFit="1"/>
      <protection locked="0"/>
    </xf>
    <xf numFmtId="192" fontId="25" fillId="2" borderId="158" xfId="0" applyNumberFormat="1" applyFont="1" applyFill="1" applyBorder="1" applyAlignment="1" applyProtection="1"/>
    <xf numFmtId="183" fontId="25" fillId="2" borderId="158" xfId="0" applyNumberFormat="1" applyFont="1" applyFill="1" applyBorder="1" applyAlignment="1" applyProtection="1"/>
    <xf numFmtId="20" fontId="26" fillId="3" borderId="87" xfId="0" applyNumberFormat="1" applyFont="1" applyFill="1" applyBorder="1" applyAlignment="1" applyProtection="1">
      <protection locked="0"/>
    </xf>
    <xf numFmtId="20" fontId="26" fillId="3" borderId="86" xfId="0" applyNumberFormat="1" applyFont="1" applyFill="1" applyBorder="1" applyAlignment="1" applyProtection="1">
      <protection locked="0"/>
    </xf>
    <xf numFmtId="20" fontId="26" fillId="3" borderId="89" xfId="0" applyNumberFormat="1" applyFont="1" applyFill="1" applyBorder="1" applyAlignment="1" applyProtection="1">
      <protection locked="0"/>
    </xf>
    <xf numFmtId="20" fontId="26" fillId="3" borderId="90" xfId="0" applyNumberFormat="1" applyFont="1" applyFill="1" applyBorder="1" applyAlignment="1" applyProtection="1">
      <protection locked="0"/>
    </xf>
    <xf numFmtId="183" fontId="25" fillId="0" borderId="158" xfId="0" applyNumberFormat="1" applyFont="1" applyFill="1" applyBorder="1" applyAlignment="1" applyProtection="1"/>
    <xf numFmtId="0" fontId="25" fillId="0" borderId="24" xfId="0" applyFont="1" applyFill="1" applyBorder="1" applyAlignment="1">
      <alignment horizontal="center"/>
    </xf>
    <xf numFmtId="20" fontId="15" fillId="3" borderId="87" xfId="0" applyNumberFormat="1" applyFont="1" applyFill="1" applyBorder="1" applyAlignment="1" applyProtection="1">
      <protection locked="0"/>
    </xf>
    <xf numFmtId="20" fontId="15" fillId="3" borderId="86" xfId="0" applyNumberFormat="1" applyFont="1" applyFill="1" applyBorder="1" applyAlignment="1" applyProtection="1">
      <protection locked="0"/>
    </xf>
    <xf numFmtId="20" fontId="15" fillId="3" borderId="89" xfId="0" applyNumberFormat="1" applyFont="1" applyFill="1" applyBorder="1" applyAlignment="1" applyProtection="1">
      <protection locked="0"/>
    </xf>
    <xf numFmtId="20" fontId="15" fillId="3" borderId="90" xfId="0" applyNumberFormat="1" applyFont="1" applyFill="1" applyBorder="1" applyAlignment="1" applyProtection="1">
      <protection locked="0"/>
    </xf>
    <xf numFmtId="185" fontId="25" fillId="2" borderId="158" xfId="0" applyNumberFormat="1" applyFont="1" applyFill="1" applyBorder="1" applyAlignment="1" applyProtection="1"/>
    <xf numFmtId="49" fontId="16" fillId="2" borderId="24" xfId="0" applyNumberFormat="1" applyFont="1" applyFill="1" applyBorder="1" applyAlignment="1">
      <alignment horizontal="center"/>
    </xf>
    <xf numFmtId="0" fontId="16" fillId="2" borderId="24" xfId="0" applyFont="1" applyFill="1" applyBorder="1" applyAlignment="1">
      <alignment horizontal="center"/>
    </xf>
    <xf numFmtId="179" fontId="16" fillId="2" borderId="29" xfId="0" applyNumberFormat="1" applyFont="1" applyFill="1" applyBorder="1" applyAlignment="1" applyProtection="1"/>
    <xf numFmtId="186" fontId="25" fillId="2" borderId="161" xfId="0" applyNumberFormat="1" applyFont="1" applyFill="1" applyBorder="1" applyAlignment="1" applyProtection="1"/>
    <xf numFmtId="0" fontId="16" fillId="2" borderId="159" xfId="0" applyFont="1" applyFill="1" applyBorder="1" applyAlignment="1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6" fillId="2" borderId="0" xfId="0" applyFont="1" applyFill="1" applyBorder="1" applyAlignment="1">
      <alignment vertical="center"/>
    </xf>
    <xf numFmtId="179" fontId="16" fillId="2" borderId="35" xfId="0" applyNumberFormat="1" applyFont="1" applyFill="1" applyBorder="1" applyAlignment="1" applyProtection="1">
      <alignment horizontal="center"/>
    </xf>
    <xf numFmtId="0" fontId="23" fillId="2" borderId="82" xfId="0" applyFont="1" applyFill="1" applyBorder="1" applyAlignment="1">
      <alignment horizontal="center" vertical="center"/>
    </xf>
    <xf numFmtId="0" fontId="23" fillId="2" borderId="83" xfId="0" applyFont="1" applyFill="1" applyBorder="1" applyAlignment="1">
      <alignment horizontal="center" vertical="center"/>
    </xf>
    <xf numFmtId="0" fontId="23" fillId="2" borderId="115" xfId="0" applyFont="1" applyFill="1" applyBorder="1" applyAlignment="1">
      <alignment horizontal="center" vertical="center"/>
    </xf>
    <xf numFmtId="179" fontId="30" fillId="2" borderId="14" xfId="0" applyNumberFormat="1" applyFont="1" applyFill="1" applyBorder="1" applyAlignment="1" applyProtection="1"/>
    <xf numFmtId="187" fontId="2" fillId="0" borderId="172" xfId="0" applyNumberFormat="1" applyFont="1" applyBorder="1" applyAlignment="1">
      <alignment horizontal="left" vertical="center"/>
    </xf>
    <xf numFmtId="187" fontId="2" fillId="0" borderId="60" xfId="0" applyNumberFormat="1" applyFont="1" applyBorder="1" applyAlignment="1">
      <alignment horizontal="left" vertical="center"/>
    </xf>
    <xf numFmtId="194" fontId="19" fillId="0" borderId="62" xfId="0" applyNumberFormat="1" applyFont="1" applyFill="1" applyBorder="1" applyAlignment="1">
      <alignment vertical="center" wrapText="1"/>
    </xf>
    <xf numFmtId="58" fontId="17" fillId="2" borderId="0" xfId="0" applyNumberFormat="1" applyFont="1" applyFill="1" applyBorder="1" applyAlignment="1"/>
    <xf numFmtId="14" fontId="16" fillId="2" borderId="0" xfId="0" applyNumberFormat="1" applyFont="1" applyFill="1" applyBorder="1" applyAlignment="1"/>
    <xf numFmtId="187" fontId="33" fillId="2" borderId="0" xfId="0" applyNumberFormat="1" applyFont="1" applyFill="1" applyBorder="1" applyAlignment="1">
      <alignment horizontal="right"/>
    </xf>
    <xf numFmtId="56" fontId="2" fillId="2" borderId="0" xfId="0" applyNumberFormat="1" applyFont="1" applyFill="1" applyBorder="1" applyAlignment="1"/>
    <xf numFmtId="0" fontId="35" fillId="2" borderId="0" xfId="0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protection locked="0"/>
    </xf>
    <xf numFmtId="0" fontId="36" fillId="2" borderId="0" xfId="0" applyFont="1" applyFill="1" applyBorder="1" applyAlignment="1" applyProtection="1">
      <protection locked="0"/>
    </xf>
    <xf numFmtId="38" fontId="0" fillId="0" borderId="164" xfId="1" applyFont="1" applyBorder="1" applyProtection="1">
      <alignment vertical="center"/>
    </xf>
    <xf numFmtId="38" fontId="0" fillId="0" borderId="163" xfId="1" applyFont="1" applyBorder="1" applyProtection="1">
      <alignment vertical="center"/>
    </xf>
    <xf numFmtId="0" fontId="27" fillId="0" borderId="163" xfId="0" applyFont="1" applyBorder="1" applyProtection="1">
      <alignment vertical="center"/>
    </xf>
    <xf numFmtId="0" fontId="2" fillId="0" borderId="168" xfId="0" applyFont="1" applyBorder="1" applyProtection="1">
      <alignment vertical="center"/>
    </xf>
    <xf numFmtId="38" fontId="0" fillId="0" borderId="167" xfId="1" applyFont="1" applyBorder="1" applyProtection="1">
      <alignment vertical="center"/>
    </xf>
    <xf numFmtId="38" fontId="0" fillId="0" borderId="166" xfId="1" applyFont="1" applyBorder="1" applyProtection="1">
      <alignment vertical="center"/>
    </xf>
    <xf numFmtId="0" fontId="27" fillId="0" borderId="166" xfId="0" applyFont="1" applyBorder="1" applyProtection="1">
      <alignment vertical="center"/>
    </xf>
    <xf numFmtId="0" fontId="2" fillId="0" borderId="165" xfId="0" applyFont="1" applyBorder="1" applyProtection="1">
      <alignment vertical="center"/>
    </xf>
    <xf numFmtId="0" fontId="2" fillId="0" borderId="162" xfId="0" applyFont="1" applyBorder="1" applyProtection="1">
      <alignment vertical="center"/>
    </xf>
    <xf numFmtId="0" fontId="16" fillId="2" borderId="0" xfId="0" applyFont="1" applyFill="1" applyBorder="1" applyAlignment="1" applyProtection="1"/>
    <xf numFmtId="38" fontId="0" fillId="0" borderId="90" xfId="1" applyFont="1" applyBorder="1" applyProtection="1">
      <alignment vertical="center"/>
    </xf>
    <xf numFmtId="38" fontId="0" fillId="0" borderId="87" xfId="1" applyFont="1" applyBorder="1" applyProtection="1">
      <alignment vertical="center"/>
    </xf>
    <xf numFmtId="0" fontId="27" fillId="0" borderId="87" xfId="0" applyFont="1" applyBorder="1" applyProtection="1">
      <alignment vertical="center"/>
    </xf>
    <xf numFmtId="38" fontId="0" fillId="0" borderId="89" xfId="1" applyFont="1" applyBorder="1" applyProtection="1">
      <alignment vertical="center"/>
    </xf>
    <xf numFmtId="38" fontId="0" fillId="0" borderId="86" xfId="1" applyFont="1" applyBorder="1" applyProtection="1">
      <alignment vertical="center"/>
    </xf>
    <xf numFmtId="179" fontId="16" fillId="2" borderId="14" xfId="0" applyNumberFormat="1" applyFont="1" applyFill="1" applyBorder="1" applyAlignment="1" applyProtection="1"/>
    <xf numFmtId="0" fontId="23" fillId="2" borderId="115" xfId="0" applyFont="1" applyFill="1" applyBorder="1" applyAlignment="1" applyProtection="1">
      <alignment horizontal="distributed" indent="1"/>
    </xf>
    <xf numFmtId="0" fontId="23" fillId="2" borderId="83" xfId="0" applyFont="1" applyFill="1" applyBorder="1" applyAlignment="1" applyProtection="1">
      <alignment horizontal="distributed" indent="1"/>
    </xf>
    <xf numFmtId="0" fontId="23" fillId="2" borderId="82" xfId="0" applyFont="1" applyFill="1" applyBorder="1" applyAlignment="1" applyProtection="1">
      <alignment horizontal="distributed" indent="1"/>
    </xf>
    <xf numFmtId="38" fontId="0" fillId="0" borderId="113" xfId="1" applyFont="1" applyBorder="1" applyProtection="1">
      <alignment vertical="center"/>
    </xf>
    <xf numFmtId="38" fontId="0" fillId="0" borderId="112" xfId="1" applyFont="1" applyBorder="1" applyProtection="1">
      <alignment vertical="center"/>
    </xf>
    <xf numFmtId="0" fontId="27" fillId="0" borderId="112" xfId="0" applyFont="1" applyBorder="1" applyProtection="1">
      <alignment vertical="center"/>
    </xf>
    <xf numFmtId="0" fontId="2" fillId="0" borderId="80" xfId="0" applyFont="1" applyBorder="1" applyProtection="1">
      <alignment vertical="center"/>
    </xf>
    <xf numFmtId="38" fontId="0" fillId="0" borderId="114" xfId="1" applyFont="1" applyBorder="1" applyProtection="1">
      <alignment vertical="center"/>
    </xf>
    <xf numFmtId="0" fontId="2" fillId="0" borderId="77" xfId="0" applyFont="1" applyBorder="1" applyProtection="1">
      <alignment vertical="center"/>
    </xf>
    <xf numFmtId="179" fontId="16" fillId="2" borderId="35" xfId="0" applyNumberFormat="1" applyFont="1" applyFill="1" applyBorder="1" applyAlignment="1" applyProtection="1"/>
    <xf numFmtId="0" fontId="2" fillId="0" borderId="0" xfId="0" applyNumberFormat="1" applyFont="1" applyProtection="1">
      <alignment vertical="center"/>
    </xf>
    <xf numFmtId="0" fontId="2" fillId="0" borderId="0" xfId="0" applyNumberFormat="1" applyFont="1" applyAlignment="1">
      <alignment vertical="center"/>
    </xf>
    <xf numFmtId="0" fontId="2" fillId="0" borderId="47" xfId="0" applyNumberFormat="1" applyFont="1" applyBorder="1" applyAlignment="1" applyProtection="1">
      <alignment vertical="center"/>
    </xf>
    <xf numFmtId="0" fontId="2" fillId="0" borderId="0" xfId="0" applyNumberFormat="1" applyFont="1" applyBorder="1" applyProtection="1">
      <alignment vertical="center"/>
    </xf>
    <xf numFmtId="0" fontId="2" fillId="0" borderId="2" xfId="0" applyNumberFormat="1" applyFont="1" applyBorder="1" applyProtection="1">
      <alignment vertical="center"/>
    </xf>
    <xf numFmtId="2" fontId="2" fillId="0" borderId="0" xfId="0" applyNumberFormat="1" applyFont="1" applyBorder="1" applyProtection="1">
      <alignment vertical="center"/>
    </xf>
    <xf numFmtId="2" fontId="2" fillId="0" borderId="0" xfId="0" applyNumberFormat="1" applyFont="1" applyProtection="1">
      <alignment vertical="center"/>
    </xf>
    <xf numFmtId="20" fontId="24" fillId="2" borderId="92" xfId="0" applyNumberFormat="1" applyFont="1" applyFill="1" applyBorder="1" applyAlignment="1">
      <alignment horizontal="center"/>
    </xf>
    <xf numFmtId="20" fontId="24" fillId="2" borderId="91" xfId="0" applyNumberFormat="1" applyFont="1" applyFill="1" applyBorder="1" applyAlignment="1">
      <alignment horizontal="center"/>
    </xf>
    <xf numFmtId="38" fontId="0" fillId="0" borderId="27" xfId="1" applyFont="1" applyBorder="1" applyAlignment="1" applyProtection="1">
      <alignment horizontal="center" vertical="center" textRotation="255"/>
    </xf>
    <xf numFmtId="38" fontId="0" fillId="0" borderId="20" xfId="1" applyFont="1" applyBorder="1" applyAlignment="1" applyProtection="1">
      <alignment horizontal="center" vertical="center" textRotation="255"/>
    </xf>
    <xf numFmtId="38" fontId="0" fillId="0" borderId="12" xfId="1" applyFont="1" applyBorder="1" applyAlignment="1" applyProtection="1">
      <alignment horizontal="center" vertical="center" textRotation="255"/>
    </xf>
    <xf numFmtId="38" fontId="10" fillId="0" borderId="48" xfId="1" applyFont="1" applyBorder="1" applyAlignment="1" applyProtection="1">
      <alignment horizontal="center" vertical="center"/>
    </xf>
    <xf numFmtId="38" fontId="7" fillId="0" borderId="47" xfId="1" applyFont="1" applyBorder="1" applyAlignment="1" applyProtection="1">
      <alignment horizontal="center" vertical="center"/>
    </xf>
    <xf numFmtId="38" fontId="7" fillId="0" borderId="46" xfId="1" applyFont="1" applyBorder="1" applyAlignment="1" applyProtection="1">
      <alignment horizontal="center" vertical="center"/>
    </xf>
    <xf numFmtId="38" fontId="7" fillId="0" borderId="41" xfId="1" applyFont="1" applyBorder="1" applyAlignment="1" applyProtection="1">
      <alignment horizontal="center" vertical="center"/>
    </xf>
    <xf numFmtId="38" fontId="7" fillId="0" borderId="40" xfId="1" applyFont="1" applyBorder="1" applyAlignment="1" applyProtection="1">
      <alignment horizontal="center" vertical="center"/>
    </xf>
    <xf numFmtId="38" fontId="7" fillId="0" borderId="39" xfId="1" applyFont="1" applyBorder="1" applyAlignment="1" applyProtection="1">
      <alignment horizontal="center" vertical="center"/>
    </xf>
    <xf numFmtId="179" fontId="16" fillId="2" borderId="66" xfId="0" applyNumberFormat="1" applyFont="1" applyFill="1" applyBorder="1" applyAlignment="1">
      <alignment horizontal="right"/>
    </xf>
    <xf numFmtId="179" fontId="16" fillId="2" borderId="65" xfId="0" applyNumberFormat="1" applyFont="1" applyFill="1" applyBorder="1" applyAlignment="1">
      <alignment horizontal="right"/>
    </xf>
    <xf numFmtId="20" fontId="24" fillId="2" borderId="92" xfId="0" applyNumberFormat="1" applyFont="1" applyFill="1" applyBorder="1" applyAlignment="1" applyProtection="1">
      <alignment horizontal="center"/>
      <protection locked="0"/>
    </xf>
    <xf numFmtId="20" fontId="24" fillId="2" borderId="91" xfId="0" applyNumberFormat="1" applyFont="1" applyFill="1" applyBorder="1" applyAlignment="1" applyProtection="1">
      <alignment horizontal="center"/>
      <protection locked="0"/>
    </xf>
    <xf numFmtId="0" fontId="16" fillId="0" borderId="17" xfId="0" applyFont="1" applyFill="1" applyBorder="1" applyAlignment="1">
      <alignment horizontal="center" vertical="center" textRotation="255" shrinkToFit="1"/>
    </xf>
    <xf numFmtId="0" fontId="16" fillId="0" borderId="32" xfId="0" applyFont="1" applyFill="1" applyBorder="1" applyAlignment="1">
      <alignment horizontal="center" vertical="center" textRotation="255" shrinkToFit="1"/>
    </xf>
    <xf numFmtId="0" fontId="16" fillId="3" borderId="50" xfId="0" applyFont="1" applyFill="1" applyBorder="1" applyAlignment="1" applyProtection="1">
      <alignment horizontal="center" vertical="center"/>
      <protection locked="0"/>
    </xf>
    <xf numFmtId="0" fontId="16" fillId="3" borderId="17" xfId="0" applyFont="1" applyFill="1" applyBorder="1" applyAlignment="1" applyProtection="1">
      <alignment horizontal="center" vertical="center"/>
      <protection locked="0"/>
    </xf>
    <xf numFmtId="0" fontId="16" fillId="3" borderId="52" xfId="0" applyFont="1" applyFill="1" applyBorder="1" applyAlignment="1" applyProtection="1">
      <alignment horizontal="center" vertical="center"/>
      <protection locked="0"/>
    </xf>
    <xf numFmtId="0" fontId="16" fillId="3" borderId="32" xfId="0" applyFont="1" applyFill="1" applyBorder="1" applyAlignment="1" applyProtection="1">
      <alignment horizontal="center" vertical="center"/>
      <protection locked="0"/>
    </xf>
    <xf numFmtId="20" fontId="24" fillId="2" borderId="81" xfId="0" applyNumberFormat="1" applyFont="1" applyFill="1" applyBorder="1" applyAlignment="1">
      <alignment horizontal="center"/>
    </xf>
    <xf numFmtId="20" fontId="24" fillId="2" borderId="78" xfId="0" applyNumberFormat="1" applyFont="1" applyFill="1" applyBorder="1" applyAlignment="1">
      <alignment horizontal="center"/>
    </xf>
    <xf numFmtId="20" fontId="24" fillId="2" borderId="79" xfId="0" applyNumberFormat="1" applyFont="1" applyFill="1" applyBorder="1" applyAlignment="1">
      <alignment horizontal="center"/>
    </xf>
    <xf numFmtId="0" fontId="23" fillId="2" borderId="70" xfId="0" applyFont="1" applyFill="1" applyBorder="1" applyAlignment="1">
      <alignment horizontal="distributed" indent="2"/>
    </xf>
    <xf numFmtId="0" fontId="17" fillId="0" borderId="65" xfId="0" applyFont="1" applyBorder="1" applyAlignment="1">
      <alignment horizontal="distributed" indent="2"/>
    </xf>
    <xf numFmtId="0" fontId="17" fillId="0" borderId="69" xfId="0" applyFont="1" applyBorder="1" applyAlignment="1">
      <alignment horizontal="distributed" indent="2"/>
    </xf>
    <xf numFmtId="179" fontId="22" fillId="2" borderId="61" xfId="0" applyNumberFormat="1" applyFont="1" applyFill="1" applyBorder="1" applyAlignment="1">
      <alignment horizontal="right" vertical="center"/>
    </xf>
    <xf numFmtId="179" fontId="22" fillId="2" borderId="58" xfId="0" applyNumberFormat="1" applyFont="1" applyFill="1" applyBorder="1" applyAlignment="1">
      <alignment horizontal="right" vertical="center"/>
    </xf>
    <xf numFmtId="179" fontId="22" fillId="2" borderId="60" xfId="0" applyNumberFormat="1" applyFont="1" applyFill="1" applyBorder="1" applyAlignment="1">
      <alignment horizontal="right" vertical="center"/>
    </xf>
    <xf numFmtId="179" fontId="22" fillId="2" borderId="59" xfId="0" applyNumberFormat="1" applyFont="1" applyFill="1" applyBorder="1" applyAlignment="1">
      <alignment horizontal="right" vertical="center"/>
    </xf>
    <xf numFmtId="177" fontId="20" fillId="0" borderId="47" xfId="0" applyNumberFormat="1" applyFont="1" applyFill="1" applyBorder="1" applyAlignment="1">
      <alignment horizontal="right" vertical="center"/>
    </xf>
    <xf numFmtId="177" fontId="20" fillId="0" borderId="55" xfId="0" applyNumberFormat="1" applyFont="1" applyFill="1" applyBorder="1" applyAlignment="1">
      <alignment horizontal="right" vertical="center"/>
    </xf>
    <xf numFmtId="177" fontId="20" fillId="0" borderId="2" xfId="0" applyNumberFormat="1" applyFont="1" applyFill="1" applyBorder="1" applyAlignment="1">
      <alignment horizontal="right" vertical="center"/>
    </xf>
    <xf numFmtId="177" fontId="20" fillId="0" borderId="1" xfId="0" applyNumberFormat="1" applyFont="1" applyFill="1" applyBorder="1" applyAlignment="1">
      <alignment horizontal="right" vertical="center"/>
    </xf>
    <xf numFmtId="38" fontId="0" fillId="0" borderId="34" xfId="1" applyFont="1" applyBorder="1" applyAlignment="1" applyProtection="1">
      <alignment horizontal="center" vertical="center" textRotation="255"/>
    </xf>
    <xf numFmtId="38" fontId="0" fillId="0" borderId="28" xfId="1" applyFont="1" applyBorder="1" applyAlignment="1" applyProtection="1">
      <alignment horizontal="center" vertical="center" textRotation="255"/>
    </xf>
    <xf numFmtId="20" fontId="24" fillId="2" borderId="94" xfId="0" applyNumberFormat="1" applyFont="1" applyFill="1" applyBorder="1" applyAlignment="1" applyProtection="1">
      <alignment horizontal="center"/>
      <protection locked="0"/>
    </xf>
    <xf numFmtId="20" fontId="24" fillId="2" borderId="93" xfId="0" applyNumberFormat="1" applyFont="1" applyFill="1" applyBorder="1" applyAlignment="1" applyProtection="1">
      <alignment horizontal="center"/>
      <protection locked="0"/>
    </xf>
    <xf numFmtId="20" fontId="16" fillId="3" borderId="52" xfId="0" applyNumberFormat="1" applyFont="1" applyFill="1" applyBorder="1" applyAlignment="1" applyProtection="1">
      <alignment horizontal="center"/>
      <protection locked="0"/>
    </xf>
    <xf numFmtId="20" fontId="16" fillId="3" borderId="26" xfId="0" applyNumberFormat="1" applyFont="1" applyFill="1" applyBorder="1" applyAlignment="1" applyProtection="1">
      <alignment horizontal="center"/>
      <protection locked="0"/>
    </xf>
    <xf numFmtId="20" fontId="16" fillId="3" borderId="101" xfId="0" applyNumberFormat="1" applyFont="1" applyFill="1" applyBorder="1" applyAlignment="1" applyProtection="1">
      <alignment horizontal="center"/>
      <protection locked="0"/>
    </xf>
    <xf numFmtId="0" fontId="16" fillId="2" borderId="17" xfId="0" applyFont="1" applyFill="1" applyBorder="1" applyAlignment="1">
      <alignment horizontal="center" vertical="center" textRotation="255" shrinkToFit="1"/>
    </xf>
    <xf numFmtId="0" fontId="16" fillId="2" borderId="95" xfId="0" applyFont="1" applyFill="1" applyBorder="1" applyAlignment="1">
      <alignment horizontal="center" vertical="center" textRotation="255" shrinkToFit="1"/>
    </xf>
    <xf numFmtId="0" fontId="16" fillId="2" borderId="32" xfId="0" applyFont="1" applyFill="1" applyBorder="1" applyAlignment="1">
      <alignment horizontal="center" vertical="center" textRotation="255" shrinkToFit="1"/>
    </xf>
    <xf numFmtId="0" fontId="16" fillId="2" borderId="150" xfId="0" applyFont="1" applyFill="1" applyBorder="1" applyAlignment="1">
      <alignment horizontal="center"/>
    </xf>
    <xf numFmtId="0" fontId="16" fillId="2" borderId="147" xfId="0" applyFont="1" applyFill="1" applyBorder="1" applyAlignment="1">
      <alignment horizontal="center"/>
    </xf>
    <xf numFmtId="0" fontId="16" fillId="2" borderId="149" xfId="0" applyFont="1" applyFill="1" applyBorder="1" applyAlignment="1">
      <alignment horizontal="center"/>
    </xf>
    <xf numFmtId="0" fontId="23" fillId="2" borderId="130" xfId="0" applyFont="1" applyFill="1" applyBorder="1" applyAlignment="1">
      <alignment horizontal="distributed" indent="1"/>
    </xf>
    <xf numFmtId="0" fontId="23" fillId="2" borderId="24" xfId="0" applyFont="1" applyFill="1" applyBorder="1" applyAlignment="1">
      <alignment horizontal="distributed" indent="1"/>
    </xf>
    <xf numFmtId="0" fontId="23" fillId="2" borderId="49" xfId="0" applyFont="1" applyFill="1" applyBorder="1" applyAlignment="1">
      <alignment horizontal="distributed" indent="1"/>
    </xf>
    <xf numFmtId="0" fontId="23" fillId="2" borderId="131" xfId="0" applyFont="1" applyFill="1" applyBorder="1" applyAlignment="1" applyProtection="1">
      <alignment horizontal="center"/>
    </xf>
    <xf numFmtId="0" fontId="23" fillId="2" borderId="22" xfId="0" applyFont="1" applyFill="1" applyBorder="1" applyAlignment="1" applyProtection="1">
      <alignment horizontal="center"/>
    </xf>
    <xf numFmtId="0" fontId="16" fillId="2" borderId="41" xfId="0" applyFont="1" applyFill="1" applyBorder="1" applyAlignment="1">
      <alignment horizontal="distributed" indent="2"/>
    </xf>
    <xf numFmtId="0" fontId="16" fillId="2" borderId="40" xfId="0" applyFont="1" applyFill="1" applyBorder="1" applyAlignment="1">
      <alignment horizontal="distributed" indent="2"/>
    </xf>
    <xf numFmtId="0" fontId="16" fillId="2" borderId="39" xfId="0" applyFont="1" applyFill="1" applyBorder="1" applyAlignment="1">
      <alignment horizontal="distributed" indent="2"/>
    </xf>
    <xf numFmtId="0" fontId="16" fillId="2" borderId="20" xfId="0" applyFont="1" applyFill="1" applyBorder="1" applyAlignment="1">
      <alignment horizontal="center" vertical="distributed" textRotation="255" indent="1"/>
    </xf>
    <xf numFmtId="0" fontId="2" fillId="0" borderId="20" xfId="0" applyFont="1" applyBorder="1" applyAlignment="1">
      <alignment horizontal="center" vertical="distributed" textRotation="255" indent="1"/>
    </xf>
    <xf numFmtId="0" fontId="2" fillId="0" borderId="84" xfId="0" applyFont="1" applyBorder="1" applyAlignment="1">
      <alignment horizontal="center" vertical="distributed" textRotation="255" indent="1"/>
    </xf>
    <xf numFmtId="20" fontId="16" fillId="3" borderId="102" xfId="0" applyNumberFormat="1" applyFont="1" applyFill="1" applyBorder="1" applyAlignment="1" applyProtection="1">
      <alignment horizontal="center"/>
      <protection locked="0"/>
    </xf>
    <xf numFmtId="20" fontId="24" fillId="2" borderId="94" xfId="0" applyNumberFormat="1" applyFont="1" applyFill="1" applyBorder="1" applyAlignment="1">
      <alignment horizontal="center"/>
    </xf>
    <xf numFmtId="20" fontId="24" fillId="2" borderId="93" xfId="0" applyNumberFormat="1" applyFont="1" applyFill="1" applyBorder="1" applyAlignment="1">
      <alignment horizontal="center"/>
    </xf>
    <xf numFmtId="20" fontId="24" fillId="2" borderId="153" xfId="0" applyNumberFormat="1" applyFont="1" applyFill="1" applyBorder="1" applyAlignment="1">
      <alignment horizontal="center"/>
    </xf>
    <xf numFmtId="20" fontId="24" fillId="2" borderId="152" xfId="0" applyNumberFormat="1" applyFont="1" applyFill="1" applyBorder="1" applyAlignment="1">
      <alignment horizontal="center"/>
    </xf>
    <xf numFmtId="0" fontId="16" fillId="2" borderId="53" xfId="0" applyFont="1" applyFill="1" applyBorder="1" applyAlignment="1">
      <alignment horizontal="distributed" indent="3"/>
    </xf>
    <xf numFmtId="0" fontId="16" fillId="2" borderId="83" xfId="0" applyFont="1" applyFill="1" applyBorder="1" applyAlignment="1">
      <alignment horizontal="distributed" indent="3"/>
    </xf>
    <xf numFmtId="0" fontId="16" fillId="2" borderId="38" xfId="0" applyFont="1" applyFill="1" applyBorder="1" applyAlignment="1">
      <alignment horizontal="distributed" indent="3"/>
    </xf>
    <xf numFmtId="0" fontId="23" fillId="2" borderId="63" xfId="0" applyFont="1" applyFill="1" applyBorder="1" applyAlignment="1">
      <alignment horizontal="distributed" vertical="center" indent="4"/>
    </xf>
    <xf numFmtId="0" fontId="23" fillId="2" borderId="58" xfId="0" applyFont="1" applyFill="1" applyBorder="1" applyAlignment="1">
      <alignment horizontal="distributed" vertical="center" indent="4"/>
    </xf>
    <xf numFmtId="0" fontId="23" fillId="2" borderId="62" xfId="0" applyFont="1" applyFill="1" applyBorder="1" applyAlignment="1">
      <alignment horizontal="distributed" vertical="center" indent="4"/>
    </xf>
    <xf numFmtId="0" fontId="17" fillId="0" borderId="48" xfId="0" applyFont="1" applyFill="1" applyBorder="1" applyAlignment="1">
      <alignment horizontal="distributed" vertical="center" indent="1"/>
    </xf>
    <xf numFmtId="0" fontId="17" fillId="0" borderId="47" xfId="0" applyFont="1" applyFill="1" applyBorder="1" applyAlignment="1">
      <alignment horizontal="distributed" vertical="center" indent="1"/>
    </xf>
    <xf numFmtId="0" fontId="17" fillId="0" borderId="46" xfId="0" applyFont="1" applyFill="1" applyBorder="1" applyAlignment="1">
      <alignment horizontal="distributed" vertical="center" indent="1"/>
    </xf>
    <xf numFmtId="0" fontId="17" fillId="0" borderId="3" xfId="0" applyFont="1" applyFill="1" applyBorder="1" applyAlignment="1">
      <alignment horizontal="distributed" vertical="center" indent="1"/>
    </xf>
    <xf numFmtId="0" fontId="17" fillId="0" borderId="2" xfId="0" applyFont="1" applyFill="1" applyBorder="1" applyAlignment="1">
      <alignment horizontal="distributed" vertical="center" indent="1"/>
    </xf>
    <xf numFmtId="0" fontId="17" fillId="0" borderId="56" xfId="0" applyFont="1" applyFill="1" applyBorder="1" applyAlignment="1">
      <alignment horizontal="distributed" vertical="center" indent="1"/>
    </xf>
    <xf numFmtId="0" fontId="16" fillId="3" borderId="90" xfId="0" applyFont="1" applyFill="1" applyBorder="1" applyAlignment="1" applyProtection="1">
      <alignment horizontal="center"/>
      <protection locked="0"/>
    </xf>
    <xf numFmtId="0" fontId="16" fillId="3" borderId="87" xfId="0" applyFont="1" applyFill="1" applyBorder="1" applyAlignment="1" applyProtection="1">
      <alignment horizontal="center"/>
      <protection locked="0"/>
    </xf>
    <xf numFmtId="0" fontId="16" fillId="3" borderId="89" xfId="0" applyFont="1" applyFill="1" applyBorder="1" applyAlignment="1" applyProtection="1">
      <alignment horizontal="center"/>
      <protection locked="0"/>
    </xf>
    <xf numFmtId="0" fontId="16" fillId="3" borderId="86" xfId="0" applyFont="1" applyFill="1" applyBorder="1" applyAlignment="1" applyProtection="1">
      <alignment horizontal="center"/>
      <protection locked="0"/>
    </xf>
    <xf numFmtId="0" fontId="23" fillId="2" borderId="129" xfId="0" applyFont="1" applyFill="1" applyBorder="1" applyAlignment="1">
      <alignment horizontal="distributed" indent="1"/>
    </xf>
    <xf numFmtId="0" fontId="23" fillId="2" borderId="8" xfId="0" applyFont="1" applyFill="1" applyBorder="1" applyAlignment="1">
      <alignment horizontal="distributed" indent="1"/>
    </xf>
    <xf numFmtId="0" fontId="23" fillId="2" borderId="11" xfId="0" applyFont="1" applyFill="1" applyBorder="1" applyAlignment="1">
      <alignment horizontal="distributed" indent="1"/>
    </xf>
    <xf numFmtId="0" fontId="16" fillId="3" borderId="128" xfId="0" applyFont="1" applyFill="1" applyBorder="1" applyAlignment="1" applyProtection="1">
      <alignment horizontal="center"/>
      <protection locked="0"/>
    </xf>
    <xf numFmtId="0" fontId="16" fillId="3" borderId="125" xfId="0" applyFont="1" applyFill="1" applyBorder="1" applyAlignment="1" applyProtection="1">
      <alignment horizontal="center"/>
      <protection locked="0"/>
    </xf>
    <xf numFmtId="0" fontId="16" fillId="2" borderId="148" xfId="0" applyFont="1" applyFill="1" applyBorder="1" applyAlignment="1">
      <alignment horizontal="center"/>
    </xf>
    <xf numFmtId="0" fontId="23" fillId="2" borderId="70" xfId="0" applyFont="1" applyFill="1" applyBorder="1" applyAlignment="1">
      <alignment horizontal="distributed" indent="1"/>
    </xf>
    <xf numFmtId="0" fontId="16" fillId="2" borderId="65" xfId="0" applyFont="1" applyFill="1" applyBorder="1" applyAlignment="1">
      <alignment horizontal="distributed" indent="1"/>
    </xf>
    <xf numFmtId="0" fontId="16" fillId="2" borderId="69" xfId="0" applyFont="1" applyFill="1" applyBorder="1" applyAlignment="1">
      <alignment horizontal="distributed" indent="1"/>
    </xf>
    <xf numFmtId="0" fontId="16" fillId="2" borderId="145" xfId="0" applyFont="1" applyFill="1" applyBorder="1" applyAlignment="1">
      <alignment horizontal="center"/>
    </xf>
    <xf numFmtId="0" fontId="16" fillId="2" borderId="142" xfId="0" applyFont="1" applyFill="1" applyBorder="1" applyAlignment="1">
      <alignment horizontal="center"/>
    </xf>
    <xf numFmtId="0" fontId="30" fillId="2" borderId="144" xfId="0" applyFont="1" applyFill="1" applyBorder="1" applyAlignment="1">
      <alignment horizontal="center"/>
    </xf>
    <xf numFmtId="0" fontId="30" fillId="2" borderId="142" xfId="0" applyFont="1" applyFill="1" applyBorder="1" applyAlignment="1">
      <alignment horizontal="center"/>
    </xf>
    <xf numFmtId="0" fontId="30" fillId="2" borderId="143" xfId="0" applyFont="1" applyFill="1" applyBorder="1" applyAlignment="1">
      <alignment horizontal="center"/>
    </xf>
    <xf numFmtId="20" fontId="24" fillId="2" borderId="155" xfId="0" applyNumberFormat="1" applyFont="1" applyFill="1" applyBorder="1" applyAlignment="1">
      <alignment horizontal="center"/>
    </xf>
    <xf numFmtId="0" fontId="26" fillId="2" borderId="111" xfId="0" applyFont="1" applyFill="1" applyBorder="1" applyAlignment="1">
      <alignment horizontal="distributed" vertical="center" indent="1"/>
    </xf>
    <xf numFmtId="0" fontId="26" fillId="2" borderId="110" xfId="0" applyFont="1" applyFill="1" applyBorder="1" applyAlignment="1">
      <alignment horizontal="distributed" vertical="center" indent="1"/>
    </xf>
    <xf numFmtId="0" fontId="2" fillId="0" borderId="0" xfId="0" applyFont="1" applyBorder="1" applyAlignment="1" applyProtection="1">
      <alignment horizontal="center" vertical="center"/>
    </xf>
    <xf numFmtId="0" fontId="16" fillId="2" borderId="140" xfId="0" applyFont="1" applyFill="1" applyBorder="1" applyAlignment="1">
      <alignment horizontal="center"/>
    </xf>
    <xf numFmtId="0" fontId="16" fillId="2" borderId="139" xfId="0" applyFont="1" applyFill="1" applyBorder="1" applyAlignment="1">
      <alignment horizontal="center"/>
    </xf>
    <xf numFmtId="0" fontId="23" fillId="2" borderId="28" xfId="0" applyFont="1" applyFill="1" applyBorder="1" applyAlignment="1">
      <alignment horizontal="distributed" indent="1"/>
    </xf>
    <xf numFmtId="0" fontId="23" fillId="2" borderId="31" xfId="0" applyFont="1" applyFill="1" applyBorder="1" applyAlignment="1">
      <alignment horizontal="distributed" indent="1"/>
    </xf>
    <xf numFmtId="0" fontId="23" fillId="2" borderId="52" xfId="0" applyFont="1" applyFill="1" applyBorder="1" applyAlignment="1">
      <alignment horizontal="distributed" indent="1"/>
    </xf>
    <xf numFmtId="0" fontId="16" fillId="3" borderId="126" xfId="0" applyFont="1" applyFill="1" applyBorder="1" applyAlignment="1" applyProtection="1">
      <alignment horizontal="center"/>
      <protection locked="0"/>
    </xf>
    <xf numFmtId="183" fontId="25" fillId="2" borderId="21" xfId="0" applyNumberFormat="1" applyFont="1" applyFill="1" applyBorder="1" applyAlignment="1" applyProtection="1">
      <alignment vertical="center"/>
    </xf>
    <xf numFmtId="179" fontId="16" fillId="2" borderId="75" xfId="0" applyNumberFormat="1" applyFont="1" applyFill="1" applyBorder="1" applyAlignment="1">
      <alignment horizontal="right"/>
    </xf>
    <xf numFmtId="179" fontId="16" fillId="2" borderId="72" xfId="0" applyNumberFormat="1" applyFont="1" applyFill="1" applyBorder="1" applyAlignment="1">
      <alignment horizontal="right"/>
    </xf>
    <xf numFmtId="179" fontId="16" fillId="2" borderId="74" xfId="0" applyNumberFormat="1" applyFont="1" applyFill="1" applyBorder="1" applyAlignment="1">
      <alignment horizontal="right"/>
    </xf>
    <xf numFmtId="179" fontId="16" fillId="2" borderId="73" xfId="0" applyNumberFormat="1" applyFont="1" applyFill="1" applyBorder="1" applyAlignment="1">
      <alignment horizontal="right"/>
    </xf>
    <xf numFmtId="179" fontId="16" fillId="2" borderId="68" xfId="0" applyNumberFormat="1" applyFont="1" applyFill="1" applyBorder="1" applyAlignment="1">
      <alignment horizontal="right"/>
    </xf>
    <xf numFmtId="179" fontId="16" fillId="2" borderId="67" xfId="0" applyNumberFormat="1" applyFont="1" applyFill="1" applyBorder="1" applyAlignment="1">
      <alignment horizontal="right"/>
    </xf>
    <xf numFmtId="0" fontId="16" fillId="2" borderId="20" xfId="0" applyFont="1" applyFill="1" applyBorder="1" applyAlignment="1">
      <alignment horizontal="center" vertical="distributed" textRotation="255" indent="2"/>
    </xf>
    <xf numFmtId="0" fontId="16" fillId="2" borderId="84" xfId="0" applyFont="1" applyFill="1" applyBorder="1" applyAlignment="1">
      <alignment horizontal="center" vertical="distributed" textRotation="255" indent="2"/>
    </xf>
    <xf numFmtId="186" fontId="16" fillId="3" borderId="102" xfId="0" applyNumberFormat="1" applyFont="1" applyFill="1" applyBorder="1" applyAlignment="1" applyProtection="1">
      <alignment horizontal="center"/>
      <protection locked="0"/>
    </xf>
    <xf numFmtId="186" fontId="16" fillId="3" borderId="26" xfId="0" applyNumberFormat="1" applyFont="1" applyFill="1" applyBorder="1" applyAlignment="1" applyProtection="1">
      <alignment horizontal="center"/>
      <protection locked="0"/>
    </xf>
    <xf numFmtId="186" fontId="16" fillId="3" borderId="101" xfId="0" applyNumberFormat="1" applyFont="1" applyFill="1" applyBorder="1" applyAlignment="1" applyProtection="1">
      <alignment horizontal="center"/>
      <protection locked="0"/>
    </xf>
    <xf numFmtId="186" fontId="16" fillId="3" borderId="52" xfId="0" applyNumberFormat="1" applyFont="1" applyFill="1" applyBorder="1" applyAlignment="1" applyProtection="1">
      <alignment horizontal="center"/>
      <protection locked="0"/>
    </xf>
    <xf numFmtId="0" fontId="23" fillId="2" borderId="48" xfId="0" applyFont="1" applyFill="1" applyBorder="1" applyAlignment="1">
      <alignment horizontal="distributed" vertical="center" wrapText="1" indent="1"/>
    </xf>
    <xf numFmtId="0" fontId="23" fillId="2" borderId="47" xfId="0" applyFont="1" applyFill="1" applyBorder="1" applyAlignment="1">
      <alignment horizontal="distributed" vertical="center" indent="1"/>
    </xf>
    <xf numFmtId="0" fontId="23" fillId="2" borderId="46" xfId="0" applyFont="1" applyFill="1" applyBorder="1" applyAlignment="1">
      <alignment horizontal="distributed" vertical="center" indent="1"/>
    </xf>
    <xf numFmtId="0" fontId="23" fillId="2" borderId="117" xfId="0" applyFont="1" applyFill="1" applyBorder="1" applyAlignment="1">
      <alignment horizontal="distributed" vertical="center" indent="1"/>
    </xf>
    <xf numFmtId="0" fontId="23" fillId="2" borderId="26" xfId="0" applyFont="1" applyFill="1" applyBorder="1" applyAlignment="1">
      <alignment horizontal="distributed" vertical="center" indent="1"/>
    </xf>
    <xf numFmtId="0" fontId="23" fillId="2" borderId="116" xfId="0" applyFont="1" applyFill="1" applyBorder="1" applyAlignment="1">
      <alignment horizontal="distributed" vertical="center" indent="1"/>
    </xf>
    <xf numFmtId="0" fontId="16" fillId="2" borderId="49" xfId="0" applyFont="1" applyFill="1" applyBorder="1" applyAlignment="1">
      <alignment horizontal="distributed" indent="1"/>
    </xf>
    <xf numFmtId="0" fontId="0" fillId="0" borderId="22" xfId="0" applyBorder="1" applyAlignment="1">
      <alignment horizontal="distributed" indent="1"/>
    </xf>
    <xf numFmtId="0" fontId="0" fillId="0" borderId="25" xfId="0" applyBorder="1" applyAlignment="1">
      <alignment horizontal="distributed" indent="1"/>
    </xf>
    <xf numFmtId="0" fontId="16" fillId="2" borderId="16" xfId="0" applyFont="1" applyFill="1" applyBorder="1" applyAlignment="1">
      <alignment horizontal="center" vertical="center" textRotation="255" shrinkToFit="1"/>
    </xf>
    <xf numFmtId="0" fontId="16" fillId="2" borderId="157" xfId="0" applyFont="1" applyFill="1" applyBorder="1" applyAlignment="1">
      <alignment horizontal="center" vertical="center" textRotation="255" shrinkToFit="1"/>
    </xf>
    <xf numFmtId="0" fontId="2" fillId="2" borderId="157" xfId="0" applyFont="1" applyFill="1" applyBorder="1" applyAlignment="1"/>
    <xf numFmtId="0" fontId="2" fillId="2" borderId="31" xfId="0" applyFont="1" applyFill="1" applyBorder="1" applyAlignment="1"/>
    <xf numFmtId="187" fontId="16" fillId="2" borderId="42" xfId="0" applyNumberFormat="1" applyFont="1" applyFill="1" applyBorder="1" applyAlignment="1">
      <alignment horizontal="center" vertical="center"/>
    </xf>
    <xf numFmtId="187" fontId="16" fillId="2" borderId="1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3" fillId="2" borderId="171" xfId="0" applyFont="1" applyFill="1" applyBorder="1" applyAlignment="1">
      <alignment horizontal="center" vertical="center" wrapText="1"/>
    </xf>
    <xf numFmtId="0" fontId="23" fillId="2" borderId="170" xfId="0" applyFont="1" applyFill="1" applyBorder="1" applyAlignment="1">
      <alignment horizontal="center" vertical="center"/>
    </xf>
    <xf numFmtId="0" fontId="23" fillId="2" borderId="169" xfId="0" applyFont="1" applyFill="1" applyBorder="1" applyAlignment="1">
      <alignment horizontal="center" vertical="center"/>
    </xf>
    <xf numFmtId="0" fontId="23" fillId="2" borderId="131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textRotation="255" shrinkToFit="1"/>
    </xf>
    <xf numFmtId="0" fontId="16" fillId="0" borderId="157" xfId="0" applyFont="1" applyFill="1" applyBorder="1" applyAlignment="1">
      <alignment horizontal="center" vertical="center" textRotation="255" shrinkToFit="1"/>
    </xf>
    <xf numFmtId="0" fontId="2" fillId="0" borderId="31" xfId="0" applyFont="1" applyFill="1" applyBorder="1" applyAlignment="1"/>
    <xf numFmtId="0" fontId="26" fillId="3" borderId="50" xfId="0" applyFont="1" applyFill="1" applyBorder="1" applyAlignment="1" applyProtection="1">
      <alignment horizontal="center" vertical="center"/>
      <protection locked="0"/>
    </xf>
    <xf numFmtId="0" fontId="26" fillId="3" borderId="17" xfId="0" applyFont="1" applyFill="1" applyBorder="1" applyAlignment="1" applyProtection="1">
      <alignment horizontal="center" vertical="center"/>
      <protection locked="0"/>
    </xf>
    <xf numFmtId="0" fontId="26" fillId="3" borderId="159" xfId="0" applyFont="1" applyFill="1" applyBorder="1" applyAlignment="1" applyProtection="1">
      <alignment horizontal="center" vertical="center"/>
      <protection locked="0"/>
    </xf>
    <xf numFmtId="0" fontId="26" fillId="3" borderId="95" xfId="0" applyFont="1" applyFill="1" applyBorder="1" applyAlignment="1" applyProtection="1">
      <alignment horizontal="center" vertical="center"/>
      <protection locked="0"/>
    </xf>
    <xf numFmtId="0" fontId="26" fillId="3" borderId="52" xfId="0" applyFont="1" applyFill="1" applyBorder="1" applyAlignment="1" applyProtection="1">
      <alignment horizontal="center" vertical="center"/>
      <protection locked="0"/>
    </xf>
    <xf numFmtId="0" fontId="26" fillId="3" borderId="32" xfId="0" applyFont="1" applyFill="1" applyBorder="1" applyAlignment="1" applyProtection="1">
      <alignment horizontal="center" vertical="center"/>
      <protection locked="0"/>
    </xf>
    <xf numFmtId="20" fontId="25" fillId="2" borderId="160" xfId="0" applyNumberFormat="1" applyFont="1" applyFill="1" applyBorder="1" applyAlignment="1" applyProtection="1">
      <alignment horizontal="center" shrinkToFit="1"/>
    </xf>
    <xf numFmtId="20" fontId="25" fillId="2" borderId="86" xfId="0" applyNumberFormat="1" applyFont="1" applyFill="1" applyBorder="1" applyAlignment="1" applyProtection="1">
      <alignment horizontal="center" shrinkToFit="1"/>
    </xf>
    <xf numFmtId="0" fontId="16" fillId="2" borderId="16" xfId="0" applyFont="1" applyFill="1" applyBorder="1" applyAlignment="1">
      <alignment horizontal="center" vertical="distributed" textRotation="255" justifyLastLine="1"/>
    </xf>
    <xf numFmtId="0" fontId="16" fillId="2" borderId="50" xfId="0" applyFont="1" applyFill="1" applyBorder="1" applyAlignment="1">
      <alignment vertical="center" textRotation="255"/>
    </xf>
    <xf numFmtId="0" fontId="2" fillId="2" borderId="159" xfId="0" applyFont="1" applyFill="1" applyBorder="1" applyAlignment="1"/>
    <xf numFmtId="0" fontId="16" fillId="2" borderId="50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52" xfId="0" applyFont="1" applyFill="1" applyBorder="1" applyAlignment="1"/>
    <xf numFmtId="0" fontId="2" fillId="2" borderId="32" xfId="0" applyFont="1" applyFill="1" applyBorder="1" applyAlignment="1"/>
    <xf numFmtId="183" fontId="25" fillId="2" borderId="158" xfId="0" applyNumberFormat="1" applyFont="1" applyFill="1" applyBorder="1" applyAlignment="1" applyProtection="1">
      <alignment vertical="center"/>
    </xf>
    <xf numFmtId="183" fontId="27" fillId="2" borderId="158" xfId="0" applyNumberFormat="1" applyFont="1" applyFill="1" applyBorder="1" applyAlignment="1" applyProtection="1"/>
    <xf numFmtId="20" fontId="25" fillId="2" borderId="49" xfId="0" applyNumberFormat="1" applyFont="1" applyFill="1" applyBorder="1" applyAlignment="1" applyProtection="1">
      <alignment horizontal="center" shrinkToFit="1"/>
    </xf>
    <xf numFmtId="0" fontId="16" fillId="4" borderId="49" xfId="0" applyFont="1" applyFill="1" applyBorder="1" applyAlignment="1" applyProtection="1">
      <alignment horizontal="left"/>
      <protection locked="0"/>
    </xf>
    <xf numFmtId="0" fontId="16" fillId="4" borderId="22" xfId="0" applyFont="1" applyFill="1" applyBorder="1" applyAlignment="1" applyProtection="1">
      <alignment horizontal="left"/>
      <protection locked="0"/>
    </xf>
    <xf numFmtId="0" fontId="16" fillId="4" borderId="25" xfId="0" applyFont="1" applyFill="1" applyBorder="1" applyAlignment="1" applyProtection="1">
      <alignment horizontal="left"/>
      <protection locked="0"/>
    </xf>
    <xf numFmtId="0" fontId="34" fillId="5" borderId="26" xfId="0" applyNumberFormat="1" applyFont="1" applyFill="1" applyBorder="1" applyAlignment="1" applyProtection="1">
      <alignment horizontal="center" shrinkToFit="1"/>
      <protection locked="0"/>
    </xf>
    <xf numFmtId="0" fontId="32" fillId="2" borderId="173" xfId="0" applyFont="1" applyFill="1" applyBorder="1" applyAlignment="1">
      <alignment horizontal="distributed" vertical="center" indent="3"/>
    </xf>
    <xf numFmtId="0" fontId="19" fillId="2" borderId="63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>
      <alignment horizontal="center" vertical="center" wrapText="1"/>
    </xf>
    <xf numFmtId="193" fontId="19" fillId="5" borderId="61" xfId="0" quotePrefix="1" applyNumberFormat="1" applyFont="1" applyFill="1" applyBorder="1" applyAlignment="1" applyProtection="1">
      <alignment horizontal="center"/>
      <protection locked="0"/>
    </xf>
    <xf numFmtId="193" fontId="19" fillId="5" borderId="58" xfId="0" applyNumberFormat="1" applyFont="1" applyFill="1" applyBorder="1" applyAlignment="1" applyProtection="1">
      <alignment horizontal="center"/>
      <protection locked="0"/>
    </xf>
    <xf numFmtId="193" fontId="19" fillId="5" borderId="59" xfId="0" applyNumberFormat="1" applyFont="1" applyFill="1" applyBorder="1" applyAlignment="1" applyProtection="1">
      <alignment horizontal="right"/>
      <protection locked="0"/>
    </xf>
    <xf numFmtId="193" fontId="19" fillId="5" borderId="58" xfId="0" applyNumberFormat="1" applyFont="1" applyFill="1" applyBorder="1" applyAlignment="1" applyProtection="1">
      <alignment horizontal="right"/>
      <protection locked="0"/>
    </xf>
    <xf numFmtId="193" fontId="19" fillId="5" borderId="172" xfId="0" applyNumberFormat="1" applyFont="1" applyFill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A119"/>
  <sheetViews>
    <sheetView showZeros="0" tabSelected="1" view="pageBreakPreview" zoomScale="90" zoomScaleNormal="90" zoomScaleSheetLayoutView="90" zoomScalePageLayoutView="90" workbookViewId="0">
      <selection activeCell="H7" sqref="H7"/>
    </sheetView>
  </sheetViews>
  <sheetFormatPr defaultRowHeight="13.5" x14ac:dyDescent="0.15"/>
  <cols>
    <col min="1" max="1" width="1.625" style="1" customWidth="1"/>
    <col min="2" max="3" width="3.625" style="1" customWidth="1"/>
    <col min="4" max="4" width="4.125" style="1" customWidth="1"/>
    <col min="5" max="5" width="11" style="1" customWidth="1"/>
    <col min="6" max="6" width="5.125" style="1" customWidth="1"/>
    <col min="7" max="7" width="9.875" style="1" customWidth="1"/>
    <col min="8" max="9" width="5.75" style="1" customWidth="1"/>
    <col min="10" max="10" width="3.875" style="1" customWidth="1"/>
    <col min="11" max="11" width="10" style="1" customWidth="1"/>
    <col min="12" max="13" width="5.75" style="1" customWidth="1"/>
    <col min="14" max="14" width="3.875" style="1" customWidth="1"/>
    <col min="15" max="15" width="11.625" style="1" customWidth="1"/>
    <col min="16" max="17" width="5.75" style="1" customWidth="1"/>
    <col min="18" max="18" width="3.875" style="1" customWidth="1"/>
    <col min="19" max="19" width="11.625" style="1" customWidth="1"/>
    <col min="20" max="20" width="18.25" style="1" customWidth="1"/>
    <col min="21" max="21" width="14.875" style="1" customWidth="1"/>
    <col min="22" max="23" width="9" style="2"/>
    <col min="24" max="24" width="9" style="277"/>
    <col min="25" max="27" width="9" style="2"/>
    <col min="28" max="30" width="8.375" style="2" customWidth="1"/>
    <col min="31" max="33" width="9" style="2"/>
    <col min="34" max="34" width="2.875" style="2" customWidth="1"/>
    <col min="35" max="35" width="14.625" style="2" customWidth="1"/>
    <col min="36" max="36" width="4.25" style="2" customWidth="1"/>
    <col min="37" max="40" width="10.375" style="2" customWidth="1"/>
    <col min="41" max="41" width="9" style="2"/>
    <col min="42" max="42" width="4" style="2" customWidth="1"/>
    <col min="43" max="43" width="3.375" style="2" customWidth="1"/>
    <col min="44" max="44" width="14.625" style="2" customWidth="1"/>
    <col min="45" max="45" width="4.5" style="2" customWidth="1"/>
    <col min="46" max="48" width="10.625" style="2" customWidth="1"/>
    <col min="49" max="53" width="9" style="2"/>
    <col min="54" max="16384" width="9" style="1"/>
  </cols>
  <sheetData>
    <row r="2" spans="1:24" ht="19.5" customHeight="1" x14ac:dyDescent="0.15"/>
    <row r="3" spans="1:24" ht="24.75" customHeight="1" x14ac:dyDescent="0.25">
      <c r="A3" s="92"/>
      <c r="B3" s="250" t="s">
        <v>132</v>
      </c>
      <c r="C3" s="249"/>
      <c r="D3" s="249"/>
      <c r="E3" s="248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247"/>
      <c r="T3" s="246"/>
    </row>
    <row r="4" spans="1:24" ht="30.75" customHeight="1" thickBot="1" x14ac:dyDescent="0.2">
      <c r="A4" s="92"/>
      <c r="B4" s="92"/>
      <c r="C4" s="92"/>
      <c r="D4" s="92"/>
      <c r="E4" s="92"/>
      <c r="F4" s="92"/>
      <c r="G4" s="447" t="s">
        <v>136</v>
      </c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92"/>
      <c r="S4" s="245"/>
      <c r="T4" s="244" t="s">
        <v>131</v>
      </c>
    </row>
    <row r="5" spans="1:24" ht="14.25" customHeight="1" thickBot="1" x14ac:dyDescent="0.2">
      <c r="A5" s="92"/>
      <c r="B5" s="448" t="s">
        <v>130</v>
      </c>
      <c r="C5" s="449"/>
      <c r="D5" s="449"/>
      <c r="E5" s="449"/>
      <c r="F5" s="449"/>
      <c r="G5" s="243"/>
      <c r="H5" s="450"/>
      <c r="I5" s="451"/>
      <c r="J5" s="451"/>
      <c r="K5" s="241">
        <f>H5</f>
        <v>0</v>
      </c>
      <c r="L5" s="452"/>
      <c r="M5" s="453"/>
      <c r="N5" s="453"/>
      <c r="O5" s="242">
        <f>L5</f>
        <v>0</v>
      </c>
      <c r="P5" s="454"/>
      <c r="Q5" s="454"/>
      <c r="R5" s="454"/>
      <c r="S5" s="241">
        <f>P5</f>
        <v>0</v>
      </c>
      <c r="T5" s="414" t="s">
        <v>129</v>
      </c>
      <c r="U5" s="416" t="s">
        <v>128</v>
      </c>
    </row>
    <row r="6" spans="1:24" ht="12.75" customHeight="1" x14ac:dyDescent="0.15">
      <c r="A6" s="92"/>
      <c r="B6" s="417" t="s">
        <v>127</v>
      </c>
      <c r="C6" s="418"/>
      <c r="D6" s="418"/>
      <c r="E6" s="418"/>
      <c r="F6" s="418"/>
      <c r="G6" s="419"/>
      <c r="H6" s="161" t="s">
        <v>89</v>
      </c>
      <c r="I6" s="157" t="s">
        <v>88</v>
      </c>
      <c r="J6" s="156" t="s">
        <v>87</v>
      </c>
      <c r="K6" s="159" t="s">
        <v>95</v>
      </c>
      <c r="L6" s="160" t="s">
        <v>89</v>
      </c>
      <c r="M6" s="157" t="s">
        <v>88</v>
      </c>
      <c r="N6" s="156" t="s">
        <v>87</v>
      </c>
      <c r="O6" s="159" t="s">
        <v>95</v>
      </c>
      <c r="P6" s="158" t="s">
        <v>89</v>
      </c>
      <c r="Q6" s="157" t="s">
        <v>88</v>
      </c>
      <c r="R6" s="156" t="s">
        <v>87</v>
      </c>
      <c r="S6" s="155" t="s">
        <v>95</v>
      </c>
      <c r="T6" s="415"/>
      <c r="U6" s="416"/>
    </row>
    <row r="7" spans="1:24" ht="17.25" customHeight="1" thickBot="1" x14ac:dyDescent="0.2">
      <c r="A7" s="92"/>
      <c r="B7" s="420"/>
      <c r="C7" s="421"/>
      <c r="D7" s="421"/>
      <c r="E7" s="421"/>
      <c r="F7" s="421"/>
      <c r="G7" s="421"/>
      <c r="H7" s="153"/>
      <c r="I7" s="149"/>
      <c r="J7" s="149"/>
      <c r="K7" s="151">
        <f>IF(J7="",0,INDEX($AK$86:$AO$97,I8,H8))</f>
        <v>0</v>
      </c>
      <c r="L7" s="152"/>
      <c r="M7" s="149"/>
      <c r="N7" s="149"/>
      <c r="O7" s="151">
        <f>IF(N7="",0,INDEX($AK$86:$AO$97,M8,L8))</f>
        <v>0</v>
      </c>
      <c r="P7" s="150"/>
      <c r="Q7" s="149"/>
      <c r="R7" s="149"/>
      <c r="S7" s="148">
        <f>IF(R7="",0,INDEX($AK$86:$AO$97,Q8,P8))</f>
        <v>0</v>
      </c>
      <c r="T7" s="240">
        <f>K7+O7+S7</f>
        <v>0</v>
      </c>
    </row>
    <row r="8" spans="1:24" ht="15" hidden="1" customHeight="1" thickBot="1" x14ac:dyDescent="0.2">
      <c r="A8" s="92"/>
      <c r="B8" s="239"/>
      <c r="C8" s="238"/>
      <c r="D8" s="238"/>
      <c r="E8" s="238"/>
      <c r="F8" s="238"/>
      <c r="G8" s="237"/>
      <c r="H8" s="251" t="e">
        <f>MATCH(H7,$AK$84:$AO$84,0)</f>
        <v>#N/A</v>
      </c>
      <c r="I8" s="252" t="e">
        <f>MATCH(J8,$AI$86:$AI$97,0)</f>
        <v>#N/A</v>
      </c>
      <c r="J8" s="253">
        <f>IF(J7="休日",CONCATENATE(I7,"●"),I7)</f>
        <v>0</v>
      </c>
      <c r="K8" s="254"/>
      <c r="L8" s="255" t="e">
        <f>MATCH(L7,$AK$84:$AO$84,0)</f>
        <v>#N/A</v>
      </c>
      <c r="M8" s="256" t="e">
        <f>MATCH(N8,$AI$86:$AI$97,0)</f>
        <v>#N/A</v>
      </c>
      <c r="N8" s="257">
        <f>IF(N7="休日",CONCATENATE(M7,"●"),M7)</f>
        <v>0</v>
      </c>
      <c r="O8" s="258"/>
      <c r="P8" s="251" t="e">
        <f>MATCH(P7,$AK$84:$AO$84,0)</f>
        <v>#N/A</v>
      </c>
      <c r="Q8" s="252" t="e">
        <f>MATCH(R8,$AI$86:$AI$97,0)</f>
        <v>#N/A</v>
      </c>
      <c r="R8" s="253">
        <f>IF(R7="休日",CONCATENATE(Q7,"●"),Q7)</f>
        <v>0</v>
      </c>
      <c r="S8" s="259"/>
      <c r="T8" s="236"/>
    </row>
    <row r="9" spans="1:24" s="233" customFormat="1" ht="13.5" customHeight="1" thickTop="1" x14ac:dyDescent="0.15">
      <c r="A9" s="235"/>
      <c r="B9" s="379" t="s">
        <v>85</v>
      </c>
      <c r="C9" s="380"/>
      <c r="D9" s="380"/>
      <c r="E9" s="380"/>
      <c r="F9" s="380"/>
      <c r="G9" s="146" t="s">
        <v>84</v>
      </c>
      <c r="H9" s="145" t="s">
        <v>83</v>
      </c>
      <c r="I9" s="140" t="s">
        <v>82</v>
      </c>
      <c r="J9" s="139" t="s">
        <v>81</v>
      </c>
      <c r="K9" s="138" t="s">
        <v>80</v>
      </c>
      <c r="L9" s="144" t="s">
        <v>83</v>
      </c>
      <c r="M9" s="140" t="s">
        <v>82</v>
      </c>
      <c r="N9" s="143" t="s">
        <v>81</v>
      </c>
      <c r="O9" s="142" t="s">
        <v>80</v>
      </c>
      <c r="P9" s="141" t="s">
        <v>83</v>
      </c>
      <c r="Q9" s="140" t="s">
        <v>82</v>
      </c>
      <c r="R9" s="139" t="s">
        <v>81</v>
      </c>
      <c r="S9" s="138" t="s">
        <v>80</v>
      </c>
      <c r="T9" s="137" t="s">
        <v>79</v>
      </c>
      <c r="V9" s="234"/>
      <c r="X9" s="278"/>
    </row>
    <row r="10" spans="1:24" ht="15.75" customHeight="1" x14ac:dyDescent="0.15">
      <c r="A10" s="92"/>
      <c r="B10" s="395" t="s">
        <v>78</v>
      </c>
      <c r="C10" s="232" t="s">
        <v>77</v>
      </c>
      <c r="D10" s="92"/>
      <c r="E10" s="132"/>
      <c r="F10" s="134"/>
      <c r="G10" s="231">
        <v>5190</v>
      </c>
      <c r="H10" s="397"/>
      <c r="I10" s="398"/>
      <c r="J10" s="399"/>
      <c r="K10" s="135">
        <f>IF(H10="使用",$G10,0)</f>
        <v>0</v>
      </c>
      <c r="L10" s="400"/>
      <c r="M10" s="398"/>
      <c r="N10" s="399"/>
      <c r="O10" s="135">
        <f>IF(L10="使用",$G10,0)</f>
        <v>0</v>
      </c>
      <c r="P10" s="400"/>
      <c r="Q10" s="398"/>
      <c r="R10" s="399"/>
      <c r="S10" s="135">
        <f>IF(P10="使用",$G10,0)</f>
        <v>0</v>
      </c>
      <c r="T10" s="230">
        <f>K10+O10+S10</f>
        <v>0</v>
      </c>
    </row>
    <row r="11" spans="1:24" ht="15.75" customHeight="1" x14ac:dyDescent="0.15">
      <c r="A11" s="92"/>
      <c r="B11" s="395"/>
      <c r="C11" s="125" t="s">
        <v>76</v>
      </c>
      <c r="D11" s="124"/>
      <c r="E11" s="132"/>
      <c r="F11" s="134"/>
      <c r="G11" s="216">
        <v>4310</v>
      </c>
      <c r="H11" s="220"/>
      <c r="I11" s="217"/>
      <c r="J11" s="114">
        <f>IF(H11="",0,ROUND((VLOOKUP(I11,$W$84:$X$113,2,0))-(VLOOKUP(H11,$W$84:$X$113,2,0)),0))</f>
        <v>0</v>
      </c>
      <c r="K11" s="113">
        <f>$G11*J11</f>
        <v>0</v>
      </c>
      <c r="L11" s="219"/>
      <c r="M11" s="217"/>
      <c r="N11" s="114">
        <f t="shared" ref="N11:N20" si="0">IF(L11="",0,ROUND((VLOOKUP(M11,$W$84:$X$113,2,0))-(VLOOKUP(L11,$W$84:$X$113,2,0)),0))</f>
        <v>0</v>
      </c>
      <c r="O11" s="117">
        <f>$G11*N11</f>
        <v>0</v>
      </c>
      <c r="P11" s="218"/>
      <c r="Q11" s="217"/>
      <c r="R11" s="114">
        <f t="shared" ref="R11:R20" si="1">IF(P11="",0,ROUND((VLOOKUP(Q11,$W$84:$X$113,2,0))-(VLOOKUP(P11,$W$84:$X$113,2,0)),0))</f>
        <v>0</v>
      </c>
      <c r="S11" s="113">
        <f>$G11*R11</f>
        <v>0</v>
      </c>
      <c r="T11" s="169">
        <f t="shared" ref="T11:T39" si="2">K11+O11+S11</f>
        <v>0</v>
      </c>
    </row>
    <row r="12" spans="1:24" ht="15.75" customHeight="1" x14ac:dyDescent="0.15">
      <c r="A12" s="92"/>
      <c r="B12" s="395"/>
      <c r="C12" s="433" t="s">
        <v>126</v>
      </c>
      <c r="D12" s="434" t="s">
        <v>125</v>
      </c>
      <c r="E12" s="125" t="s">
        <v>124</v>
      </c>
      <c r="F12" s="126"/>
      <c r="G12" s="440">
        <v>680</v>
      </c>
      <c r="H12" s="119"/>
      <c r="I12" s="115"/>
      <c r="J12" s="114">
        <f t="shared" ref="J12:J20" si="3">IF(H12="",0,ROUND((VLOOKUP(I12,$W$84:$X$113,2,0))-(VLOOKUP(H12,$W$84:$X$113,2,0)),0))</f>
        <v>0</v>
      </c>
      <c r="K12" s="113">
        <f>$G12*J12</f>
        <v>0</v>
      </c>
      <c r="L12" s="118"/>
      <c r="M12" s="115"/>
      <c r="N12" s="114">
        <f t="shared" si="0"/>
        <v>0</v>
      </c>
      <c r="O12" s="117">
        <f>$G12*N12</f>
        <v>0</v>
      </c>
      <c r="P12" s="116"/>
      <c r="Q12" s="115"/>
      <c r="R12" s="114">
        <f t="shared" si="1"/>
        <v>0</v>
      </c>
      <c r="S12" s="113">
        <f>$G12*R12</f>
        <v>0</v>
      </c>
      <c r="T12" s="169">
        <f t="shared" si="2"/>
        <v>0</v>
      </c>
    </row>
    <row r="13" spans="1:24" ht="15.75" customHeight="1" x14ac:dyDescent="0.15">
      <c r="A13" s="92"/>
      <c r="B13" s="395"/>
      <c r="C13" s="412"/>
      <c r="D13" s="435"/>
      <c r="E13" s="125" t="s">
        <v>123</v>
      </c>
      <c r="F13" s="126"/>
      <c r="G13" s="441"/>
      <c r="H13" s="226"/>
      <c r="I13" s="223"/>
      <c r="J13" s="114">
        <f t="shared" si="3"/>
        <v>0</v>
      </c>
      <c r="K13" s="113">
        <f>$G12*J13</f>
        <v>0</v>
      </c>
      <c r="L13" s="225"/>
      <c r="M13" s="223"/>
      <c r="N13" s="114">
        <f t="shared" si="0"/>
        <v>0</v>
      </c>
      <c r="O13" s="117">
        <f>$G12*N13</f>
        <v>0</v>
      </c>
      <c r="P13" s="224"/>
      <c r="Q13" s="223"/>
      <c r="R13" s="114">
        <f t="shared" si="1"/>
        <v>0</v>
      </c>
      <c r="S13" s="113">
        <f>$G12*R13</f>
        <v>0</v>
      </c>
      <c r="T13" s="169">
        <f t="shared" si="2"/>
        <v>0</v>
      </c>
    </row>
    <row r="14" spans="1:24" ht="15.75" customHeight="1" x14ac:dyDescent="0.15">
      <c r="A14" s="92"/>
      <c r="B14" s="395"/>
      <c r="C14" s="412"/>
      <c r="D14" s="435"/>
      <c r="E14" s="125" t="s">
        <v>122</v>
      </c>
      <c r="F14" s="126"/>
      <c r="G14" s="441"/>
      <c r="H14" s="226"/>
      <c r="I14" s="223"/>
      <c r="J14" s="114">
        <f t="shared" si="3"/>
        <v>0</v>
      </c>
      <c r="K14" s="113">
        <f>$G12*J14</f>
        <v>0</v>
      </c>
      <c r="L14" s="225"/>
      <c r="M14" s="223"/>
      <c r="N14" s="114">
        <f t="shared" si="0"/>
        <v>0</v>
      </c>
      <c r="O14" s="117">
        <f>$G12*N14</f>
        <v>0</v>
      </c>
      <c r="P14" s="224"/>
      <c r="Q14" s="223"/>
      <c r="R14" s="114">
        <f t="shared" si="1"/>
        <v>0</v>
      </c>
      <c r="S14" s="113">
        <f>$G12*R14</f>
        <v>0</v>
      </c>
      <c r="T14" s="169">
        <f t="shared" si="2"/>
        <v>0</v>
      </c>
    </row>
    <row r="15" spans="1:24" ht="15.75" customHeight="1" x14ac:dyDescent="0.15">
      <c r="A15" s="92"/>
      <c r="B15" s="395"/>
      <c r="C15" s="412"/>
      <c r="D15" s="435"/>
      <c r="E15" s="125" t="s">
        <v>121</v>
      </c>
      <c r="F15" s="126"/>
      <c r="G15" s="441"/>
      <c r="H15" s="226"/>
      <c r="I15" s="223"/>
      <c r="J15" s="114">
        <f t="shared" si="3"/>
        <v>0</v>
      </c>
      <c r="K15" s="113">
        <f>$G12*J15</f>
        <v>0</v>
      </c>
      <c r="L15" s="225"/>
      <c r="M15" s="223"/>
      <c r="N15" s="114">
        <f t="shared" si="0"/>
        <v>0</v>
      </c>
      <c r="O15" s="117">
        <f>$G12*N15</f>
        <v>0</v>
      </c>
      <c r="P15" s="224"/>
      <c r="Q15" s="223"/>
      <c r="R15" s="114">
        <f t="shared" si="1"/>
        <v>0</v>
      </c>
      <c r="S15" s="113">
        <f>$G12*R15</f>
        <v>0</v>
      </c>
      <c r="T15" s="169">
        <f t="shared" si="2"/>
        <v>0</v>
      </c>
    </row>
    <row r="16" spans="1:24" ht="15.75" customHeight="1" x14ac:dyDescent="0.15">
      <c r="A16" s="92"/>
      <c r="B16" s="395"/>
      <c r="C16" s="412"/>
      <c r="D16" s="413"/>
      <c r="E16" s="125" t="s">
        <v>120</v>
      </c>
      <c r="F16" s="126"/>
      <c r="G16" s="441"/>
      <c r="H16" s="226"/>
      <c r="I16" s="223"/>
      <c r="J16" s="114">
        <f t="shared" si="3"/>
        <v>0</v>
      </c>
      <c r="K16" s="113">
        <f>$G12*J16</f>
        <v>0</v>
      </c>
      <c r="L16" s="225"/>
      <c r="M16" s="223"/>
      <c r="N16" s="114">
        <f t="shared" si="0"/>
        <v>0</v>
      </c>
      <c r="O16" s="117">
        <f>$G12*N16</f>
        <v>0</v>
      </c>
      <c r="P16" s="224"/>
      <c r="Q16" s="223"/>
      <c r="R16" s="114">
        <f t="shared" si="1"/>
        <v>0</v>
      </c>
      <c r="S16" s="113">
        <f>$G12*R16</f>
        <v>0</v>
      </c>
      <c r="T16" s="169">
        <f t="shared" si="2"/>
        <v>0</v>
      </c>
    </row>
    <row r="17" spans="1:24" s="2" customFormat="1" ht="15.75" customHeight="1" x14ac:dyDescent="0.15">
      <c r="A17" s="92"/>
      <c r="B17" s="395"/>
      <c r="C17" s="412"/>
      <c r="D17" s="436" t="s">
        <v>119</v>
      </c>
      <c r="E17" s="437"/>
      <c r="F17" s="229" t="s">
        <v>118</v>
      </c>
      <c r="G17" s="440">
        <v>680</v>
      </c>
      <c r="H17" s="119"/>
      <c r="I17" s="115"/>
      <c r="J17" s="114">
        <f t="shared" si="3"/>
        <v>0</v>
      </c>
      <c r="K17" s="113">
        <f>$G17*J17</f>
        <v>0</v>
      </c>
      <c r="L17" s="118"/>
      <c r="M17" s="115"/>
      <c r="N17" s="114">
        <f t="shared" si="0"/>
        <v>0</v>
      </c>
      <c r="O17" s="117">
        <f>$G17*N17</f>
        <v>0</v>
      </c>
      <c r="P17" s="116"/>
      <c r="Q17" s="115"/>
      <c r="R17" s="114">
        <f t="shared" si="1"/>
        <v>0</v>
      </c>
      <c r="S17" s="113">
        <f>$G17*R17</f>
        <v>0</v>
      </c>
      <c r="T17" s="169">
        <f t="shared" si="2"/>
        <v>0</v>
      </c>
      <c r="U17" s="1"/>
      <c r="X17" s="277"/>
    </row>
    <row r="18" spans="1:24" s="2" customFormat="1" ht="15.75" customHeight="1" x14ac:dyDescent="0.15">
      <c r="A18" s="92"/>
      <c r="B18" s="395"/>
      <c r="C18" s="412"/>
      <c r="D18" s="438"/>
      <c r="E18" s="439"/>
      <c r="F18" s="229" t="s">
        <v>117</v>
      </c>
      <c r="G18" s="441"/>
      <c r="H18" s="226"/>
      <c r="I18" s="223"/>
      <c r="J18" s="114">
        <f t="shared" si="3"/>
        <v>0</v>
      </c>
      <c r="K18" s="113">
        <f>$G17*J18</f>
        <v>0</v>
      </c>
      <c r="L18" s="225"/>
      <c r="M18" s="223"/>
      <c r="N18" s="114">
        <f t="shared" si="0"/>
        <v>0</v>
      </c>
      <c r="O18" s="117">
        <f>$G17*N18</f>
        <v>0</v>
      </c>
      <c r="P18" s="224"/>
      <c r="Q18" s="223"/>
      <c r="R18" s="114">
        <f t="shared" si="1"/>
        <v>0</v>
      </c>
      <c r="S18" s="113">
        <f>$G17*R18</f>
        <v>0</v>
      </c>
      <c r="T18" s="169">
        <f t="shared" si="2"/>
        <v>0</v>
      </c>
      <c r="U18" s="1"/>
      <c r="X18" s="277"/>
    </row>
    <row r="19" spans="1:24" s="2" customFormat="1" ht="15.75" customHeight="1" x14ac:dyDescent="0.15">
      <c r="A19" s="92"/>
      <c r="B19" s="395"/>
      <c r="C19" s="412"/>
      <c r="D19" s="436" t="s">
        <v>116</v>
      </c>
      <c r="E19" s="437"/>
      <c r="F19" s="228" t="s">
        <v>115</v>
      </c>
      <c r="G19" s="440">
        <v>680</v>
      </c>
      <c r="H19" s="119"/>
      <c r="I19" s="115"/>
      <c r="J19" s="114">
        <f t="shared" si="3"/>
        <v>0</v>
      </c>
      <c r="K19" s="113">
        <f>$G19*J19</f>
        <v>0</v>
      </c>
      <c r="L19" s="118"/>
      <c r="M19" s="115"/>
      <c r="N19" s="114">
        <f t="shared" si="0"/>
        <v>0</v>
      </c>
      <c r="O19" s="117">
        <f>$G19*N19</f>
        <v>0</v>
      </c>
      <c r="P19" s="116"/>
      <c r="Q19" s="115"/>
      <c r="R19" s="114">
        <f t="shared" si="1"/>
        <v>0</v>
      </c>
      <c r="S19" s="113">
        <f>$G19*R19</f>
        <v>0</v>
      </c>
      <c r="T19" s="169">
        <f t="shared" si="2"/>
        <v>0</v>
      </c>
      <c r="U19" s="1"/>
      <c r="X19" s="277"/>
    </row>
    <row r="20" spans="1:24" s="2" customFormat="1" ht="15.75" customHeight="1" x14ac:dyDescent="0.15">
      <c r="A20" s="92"/>
      <c r="B20" s="395"/>
      <c r="C20" s="412"/>
      <c r="D20" s="438"/>
      <c r="E20" s="439"/>
      <c r="F20" s="228" t="s">
        <v>114</v>
      </c>
      <c r="G20" s="441"/>
      <c r="H20" s="226"/>
      <c r="I20" s="223"/>
      <c r="J20" s="114">
        <f t="shared" si="3"/>
        <v>0</v>
      </c>
      <c r="K20" s="113">
        <f>$G19*J20</f>
        <v>0</v>
      </c>
      <c r="L20" s="225"/>
      <c r="M20" s="223"/>
      <c r="N20" s="114">
        <f t="shared" si="0"/>
        <v>0</v>
      </c>
      <c r="O20" s="117">
        <f>$G19*N20</f>
        <v>0</v>
      </c>
      <c r="P20" s="224"/>
      <c r="Q20" s="223"/>
      <c r="R20" s="114">
        <f t="shared" si="1"/>
        <v>0</v>
      </c>
      <c r="S20" s="113">
        <f>$G19*R20</f>
        <v>0</v>
      </c>
      <c r="T20" s="169">
        <f t="shared" si="2"/>
        <v>0</v>
      </c>
      <c r="U20" s="1"/>
      <c r="X20" s="277"/>
    </row>
    <row r="21" spans="1:24" s="2" customFormat="1" ht="15.75" customHeight="1" x14ac:dyDescent="0.15">
      <c r="A21" s="92"/>
      <c r="B21" s="395"/>
      <c r="C21" s="125" t="s">
        <v>70</v>
      </c>
      <c r="D21" s="124"/>
      <c r="E21" s="124"/>
      <c r="F21" s="126"/>
      <c r="G21" s="227">
        <v>2710</v>
      </c>
      <c r="H21" s="431" t="s">
        <v>113</v>
      </c>
      <c r="I21" s="432"/>
      <c r="J21" s="122"/>
      <c r="K21" s="113">
        <f>$G21*J21</f>
        <v>0</v>
      </c>
      <c r="L21" s="442" t="s">
        <v>113</v>
      </c>
      <c r="M21" s="432"/>
      <c r="N21" s="122"/>
      <c r="O21" s="113">
        <f>$G21*N21</f>
        <v>0</v>
      </c>
      <c r="P21" s="442" t="s">
        <v>113</v>
      </c>
      <c r="Q21" s="432"/>
      <c r="R21" s="122"/>
      <c r="S21" s="113">
        <f>$G21*R21</f>
        <v>0</v>
      </c>
      <c r="T21" s="169">
        <f t="shared" si="2"/>
        <v>0</v>
      </c>
      <c r="U21" s="1"/>
      <c r="X21" s="277"/>
    </row>
    <row r="22" spans="1:24" s="2" customFormat="1" ht="15.75" customHeight="1" x14ac:dyDescent="0.15">
      <c r="A22" s="92"/>
      <c r="B22" s="395"/>
      <c r="C22" s="125" t="s">
        <v>112</v>
      </c>
      <c r="D22" s="124"/>
      <c r="E22" s="124"/>
      <c r="F22" s="126"/>
      <c r="G22" s="216">
        <v>1700</v>
      </c>
      <c r="H22" s="220"/>
      <c r="I22" s="217"/>
      <c r="J22" s="114">
        <f t="shared" ref="J22:J30" si="4">IF(H22="",0,ROUND((VLOOKUP(I22,$W$84:$X$113,2,0))-(VLOOKUP(H22,$W$84:$X$113,2,0)),0))</f>
        <v>0</v>
      </c>
      <c r="K22" s="113">
        <f>$G22*J22</f>
        <v>0</v>
      </c>
      <c r="L22" s="219"/>
      <c r="M22" s="217"/>
      <c r="N22" s="114">
        <f t="shared" ref="N22:N30" si="5">IF(L22="",0,ROUND((VLOOKUP(M22,$W$84:$X$113,2,0))-(VLOOKUP(L22,$W$84:$X$113,2,0)),0))</f>
        <v>0</v>
      </c>
      <c r="O22" s="117">
        <f>$G22*N22</f>
        <v>0</v>
      </c>
      <c r="P22" s="218"/>
      <c r="Q22" s="217"/>
      <c r="R22" s="114">
        <f t="shared" ref="R22:R30" si="6">IF(P22="",0,ROUND((VLOOKUP(Q22,$W$84:$X$113,2,0))-(VLOOKUP(P22,$W$84:$X$113,2,0)),0))</f>
        <v>0</v>
      </c>
      <c r="S22" s="113">
        <f>$G22*R22</f>
        <v>0</v>
      </c>
      <c r="T22" s="169">
        <f t="shared" si="2"/>
        <v>0</v>
      </c>
      <c r="U22" s="1"/>
      <c r="X22" s="277"/>
    </row>
    <row r="23" spans="1:24" s="2" customFormat="1" ht="15.75" customHeight="1" x14ac:dyDescent="0.15">
      <c r="A23" s="92"/>
      <c r="B23" s="395"/>
      <c r="C23" s="436" t="s">
        <v>111</v>
      </c>
      <c r="D23" s="437"/>
      <c r="E23" s="125" t="s">
        <v>110</v>
      </c>
      <c r="F23" s="126"/>
      <c r="G23" s="440">
        <v>750</v>
      </c>
      <c r="H23" s="119"/>
      <c r="I23" s="115"/>
      <c r="J23" s="114">
        <f t="shared" si="4"/>
        <v>0</v>
      </c>
      <c r="K23" s="113">
        <f>$G23*J23</f>
        <v>0</v>
      </c>
      <c r="L23" s="118"/>
      <c r="M23" s="115"/>
      <c r="N23" s="114">
        <f t="shared" si="5"/>
        <v>0</v>
      </c>
      <c r="O23" s="117">
        <f>$G23*N23</f>
        <v>0</v>
      </c>
      <c r="P23" s="116"/>
      <c r="Q23" s="115"/>
      <c r="R23" s="114">
        <f t="shared" si="6"/>
        <v>0</v>
      </c>
      <c r="S23" s="113">
        <f>$G23*R23</f>
        <v>0</v>
      </c>
      <c r="T23" s="169">
        <f t="shared" si="2"/>
        <v>0</v>
      </c>
      <c r="U23" s="1"/>
      <c r="X23" s="277"/>
    </row>
    <row r="24" spans="1:24" s="2" customFormat="1" ht="15.75" customHeight="1" x14ac:dyDescent="0.15">
      <c r="A24" s="92"/>
      <c r="B24" s="395"/>
      <c r="C24" s="438"/>
      <c r="D24" s="439"/>
      <c r="E24" s="125" t="s">
        <v>109</v>
      </c>
      <c r="F24" s="126"/>
      <c r="G24" s="441"/>
      <c r="H24" s="226"/>
      <c r="I24" s="223"/>
      <c r="J24" s="114">
        <f t="shared" si="4"/>
        <v>0</v>
      </c>
      <c r="K24" s="113">
        <f>$G23*J24</f>
        <v>0</v>
      </c>
      <c r="L24" s="225"/>
      <c r="M24" s="223"/>
      <c r="N24" s="114">
        <f t="shared" si="5"/>
        <v>0</v>
      </c>
      <c r="O24" s="117">
        <f>$G23*N24</f>
        <v>0</v>
      </c>
      <c r="P24" s="224"/>
      <c r="Q24" s="223"/>
      <c r="R24" s="114">
        <f t="shared" si="6"/>
        <v>0</v>
      </c>
      <c r="S24" s="113">
        <f>$G23*R24</f>
        <v>0</v>
      </c>
      <c r="T24" s="169">
        <f t="shared" si="2"/>
        <v>0</v>
      </c>
      <c r="U24" s="1"/>
      <c r="X24" s="277"/>
    </row>
    <row r="25" spans="1:24" s="2" customFormat="1" ht="15.75" customHeight="1" x14ac:dyDescent="0.15">
      <c r="A25" s="92"/>
      <c r="B25" s="395"/>
      <c r="C25" s="422" t="s">
        <v>69</v>
      </c>
      <c r="D25" s="425" t="s">
        <v>68</v>
      </c>
      <c r="E25" s="426"/>
      <c r="F25" s="222" t="s">
        <v>108</v>
      </c>
      <c r="G25" s="221">
        <f>IF($D$25="アマチュア",$AB84,$AC84)</f>
        <v>7800</v>
      </c>
      <c r="H25" s="220"/>
      <c r="I25" s="217"/>
      <c r="J25" s="114">
        <f t="shared" si="4"/>
        <v>0</v>
      </c>
      <c r="K25" s="113">
        <f t="shared" ref="K25:K31" si="7">$G25*J25</f>
        <v>0</v>
      </c>
      <c r="L25" s="219"/>
      <c r="M25" s="217"/>
      <c r="N25" s="114">
        <f t="shared" si="5"/>
        <v>0</v>
      </c>
      <c r="O25" s="117">
        <f t="shared" ref="O25:O31" si="8">$G25*N25</f>
        <v>0</v>
      </c>
      <c r="P25" s="218"/>
      <c r="Q25" s="217"/>
      <c r="R25" s="114">
        <f t="shared" si="6"/>
        <v>0</v>
      </c>
      <c r="S25" s="113">
        <f t="shared" ref="S25:S31" si="9">$G25*R25</f>
        <v>0</v>
      </c>
      <c r="T25" s="169">
        <f t="shared" si="2"/>
        <v>0</v>
      </c>
      <c r="U25" s="1"/>
      <c r="X25" s="277"/>
    </row>
    <row r="26" spans="1:24" s="2" customFormat="1" ht="15.75" customHeight="1" x14ac:dyDescent="0.15">
      <c r="A26" s="92"/>
      <c r="B26" s="395"/>
      <c r="C26" s="423"/>
      <c r="D26" s="427"/>
      <c r="E26" s="428"/>
      <c r="F26" s="222" t="s">
        <v>107</v>
      </c>
      <c r="G26" s="221">
        <f>IF($D$25="アマチュア",$AB85,$AC85)</f>
        <v>15600</v>
      </c>
      <c r="H26" s="220"/>
      <c r="I26" s="217"/>
      <c r="J26" s="114">
        <f t="shared" si="4"/>
        <v>0</v>
      </c>
      <c r="K26" s="113">
        <f t="shared" si="7"/>
        <v>0</v>
      </c>
      <c r="L26" s="219"/>
      <c r="M26" s="217"/>
      <c r="N26" s="114">
        <f t="shared" si="5"/>
        <v>0</v>
      </c>
      <c r="O26" s="117">
        <f t="shared" si="8"/>
        <v>0</v>
      </c>
      <c r="P26" s="218"/>
      <c r="Q26" s="217"/>
      <c r="R26" s="114">
        <f t="shared" si="6"/>
        <v>0</v>
      </c>
      <c r="S26" s="113">
        <f t="shared" si="9"/>
        <v>0</v>
      </c>
      <c r="T26" s="169">
        <f t="shared" si="2"/>
        <v>0</v>
      </c>
      <c r="U26" s="1"/>
      <c r="X26" s="277"/>
    </row>
    <row r="27" spans="1:24" s="2" customFormat="1" ht="15.75" customHeight="1" x14ac:dyDescent="0.15">
      <c r="A27" s="92"/>
      <c r="B27" s="395"/>
      <c r="C27" s="423"/>
      <c r="D27" s="427"/>
      <c r="E27" s="428"/>
      <c r="F27" s="222" t="s">
        <v>106</v>
      </c>
      <c r="G27" s="221">
        <f>IF($D$25="アマチュア",$AB86,$AC86)</f>
        <v>23300</v>
      </c>
      <c r="H27" s="220"/>
      <c r="I27" s="217"/>
      <c r="J27" s="114">
        <f t="shared" si="4"/>
        <v>0</v>
      </c>
      <c r="K27" s="113">
        <f t="shared" si="7"/>
        <v>0</v>
      </c>
      <c r="L27" s="219"/>
      <c r="M27" s="217"/>
      <c r="N27" s="114">
        <f t="shared" si="5"/>
        <v>0</v>
      </c>
      <c r="O27" s="117">
        <f t="shared" si="8"/>
        <v>0</v>
      </c>
      <c r="P27" s="218"/>
      <c r="Q27" s="217"/>
      <c r="R27" s="114">
        <f t="shared" si="6"/>
        <v>0</v>
      </c>
      <c r="S27" s="113">
        <f t="shared" si="9"/>
        <v>0</v>
      </c>
      <c r="T27" s="169">
        <f t="shared" si="2"/>
        <v>0</v>
      </c>
      <c r="U27" s="1"/>
      <c r="X27" s="277"/>
    </row>
    <row r="28" spans="1:24" s="2" customFormat="1" ht="15.75" customHeight="1" x14ac:dyDescent="0.15">
      <c r="A28" s="92"/>
      <c r="B28" s="395"/>
      <c r="C28" s="423"/>
      <c r="D28" s="427"/>
      <c r="E28" s="428"/>
      <c r="F28" s="222" t="s">
        <v>105</v>
      </c>
      <c r="G28" s="221">
        <f>IF($D$25="アマチュア",$AB87,$AC87)</f>
        <v>31100</v>
      </c>
      <c r="H28" s="220"/>
      <c r="I28" s="217"/>
      <c r="J28" s="114">
        <f t="shared" si="4"/>
        <v>0</v>
      </c>
      <c r="K28" s="113">
        <f t="shared" si="7"/>
        <v>0</v>
      </c>
      <c r="L28" s="219"/>
      <c r="M28" s="217"/>
      <c r="N28" s="114">
        <f t="shared" si="5"/>
        <v>0</v>
      </c>
      <c r="O28" s="117">
        <f t="shared" si="8"/>
        <v>0</v>
      </c>
      <c r="P28" s="218"/>
      <c r="Q28" s="217"/>
      <c r="R28" s="114">
        <f t="shared" si="6"/>
        <v>0</v>
      </c>
      <c r="S28" s="113">
        <f t="shared" si="9"/>
        <v>0</v>
      </c>
      <c r="T28" s="169">
        <f t="shared" si="2"/>
        <v>0</v>
      </c>
      <c r="U28" s="1"/>
      <c r="X28" s="277"/>
    </row>
    <row r="29" spans="1:24" s="2" customFormat="1" ht="15.75" customHeight="1" x14ac:dyDescent="0.15">
      <c r="A29" s="92"/>
      <c r="B29" s="395"/>
      <c r="C29" s="424"/>
      <c r="D29" s="429"/>
      <c r="E29" s="430"/>
      <c r="F29" s="222" t="s">
        <v>51</v>
      </c>
      <c r="G29" s="221">
        <f>IF($D$25="アマチュア",$AB88,$AC88)</f>
        <v>38900</v>
      </c>
      <c r="H29" s="220"/>
      <c r="I29" s="217"/>
      <c r="J29" s="114">
        <f t="shared" si="4"/>
        <v>0</v>
      </c>
      <c r="K29" s="113">
        <f t="shared" si="7"/>
        <v>0</v>
      </c>
      <c r="L29" s="219"/>
      <c r="M29" s="217"/>
      <c r="N29" s="114">
        <f t="shared" si="5"/>
        <v>0</v>
      </c>
      <c r="O29" s="117">
        <f t="shared" si="8"/>
        <v>0</v>
      </c>
      <c r="P29" s="218"/>
      <c r="Q29" s="217"/>
      <c r="R29" s="114">
        <f t="shared" si="6"/>
        <v>0</v>
      </c>
      <c r="S29" s="113">
        <f t="shared" si="9"/>
        <v>0</v>
      </c>
      <c r="T29" s="169">
        <f t="shared" si="2"/>
        <v>0</v>
      </c>
      <c r="U29" s="1"/>
      <c r="X29" s="277"/>
    </row>
    <row r="30" spans="1:24" s="2" customFormat="1" ht="15.75" customHeight="1" x14ac:dyDescent="0.15">
      <c r="A30" s="92"/>
      <c r="B30" s="395"/>
      <c r="C30" s="407" t="s">
        <v>104</v>
      </c>
      <c r="D30" s="408"/>
      <c r="E30" s="408"/>
      <c r="F30" s="409"/>
      <c r="G30" s="216">
        <v>2370</v>
      </c>
      <c r="H30" s="220"/>
      <c r="I30" s="217"/>
      <c r="J30" s="114">
        <f t="shared" si="4"/>
        <v>0</v>
      </c>
      <c r="K30" s="202">
        <f t="shared" si="7"/>
        <v>0</v>
      </c>
      <c r="L30" s="219"/>
      <c r="M30" s="217"/>
      <c r="N30" s="114">
        <f t="shared" si="5"/>
        <v>0</v>
      </c>
      <c r="O30" s="204">
        <f t="shared" si="8"/>
        <v>0</v>
      </c>
      <c r="P30" s="218"/>
      <c r="Q30" s="217"/>
      <c r="R30" s="114">
        <f t="shared" si="6"/>
        <v>0</v>
      </c>
      <c r="S30" s="202">
        <f t="shared" si="9"/>
        <v>0</v>
      </c>
      <c r="T30" s="169">
        <f t="shared" si="2"/>
        <v>0</v>
      </c>
      <c r="U30" s="1"/>
      <c r="X30" s="277"/>
    </row>
    <row r="31" spans="1:24" s="2" customFormat="1" ht="15.75" customHeight="1" x14ac:dyDescent="0.15">
      <c r="A31" s="92"/>
      <c r="B31" s="395"/>
      <c r="C31" s="410" t="s">
        <v>103</v>
      </c>
      <c r="D31" s="125" t="s">
        <v>102</v>
      </c>
      <c r="E31" s="124"/>
      <c r="F31" s="126"/>
      <c r="G31" s="215">
        <v>2260</v>
      </c>
      <c r="H31" s="344"/>
      <c r="I31" s="285"/>
      <c r="J31" s="214"/>
      <c r="K31" s="113">
        <f t="shared" si="7"/>
        <v>0</v>
      </c>
      <c r="L31" s="345"/>
      <c r="M31" s="285"/>
      <c r="N31" s="214"/>
      <c r="O31" s="117">
        <f t="shared" si="8"/>
        <v>0</v>
      </c>
      <c r="P31" s="284"/>
      <c r="Q31" s="285"/>
      <c r="R31" s="214"/>
      <c r="S31" s="113">
        <f t="shared" si="9"/>
        <v>0</v>
      </c>
      <c r="T31" s="169">
        <f t="shared" si="2"/>
        <v>0</v>
      </c>
      <c r="U31" s="1"/>
      <c r="X31" s="277"/>
    </row>
    <row r="32" spans="1:24" s="2" customFormat="1" ht="15.75" customHeight="1" x14ac:dyDescent="0.15">
      <c r="A32" s="92"/>
      <c r="B32" s="395"/>
      <c r="C32" s="411"/>
      <c r="D32" s="125" t="s">
        <v>101</v>
      </c>
      <c r="E32" s="124"/>
      <c r="F32" s="126"/>
      <c r="G32" s="216">
        <v>450</v>
      </c>
      <c r="H32" s="119"/>
      <c r="I32" s="115"/>
      <c r="J32" s="214"/>
      <c r="K32" s="113">
        <f>ROUND((I32-H32)*24,0)*J32*$G32</f>
        <v>0</v>
      </c>
      <c r="L32" s="118"/>
      <c r="M32" s="115"/>
      <c r="N32" s="214"/>
      <c r="O32" s="117">
        <f>ROUND((M32-L32)*24,0)*N32*$G32</f>
        <v>0</v>
      </c>
      <c r="P32" s="116"/>
      <c r="Q32" s="115"/>
      <c r="R32" s="214"/>
      <c r="S32" s="113">
        <f>ROUND((Q32-P32)*24,0)*R32*$G32</f>
        <v>0</v>
      </c>
      <c r="T32" s="169">
        <f t="shared" si="2"/>
        <v>0</v>
      </c>
      <c r="U32" s="1"/>
      <c r="X32" s="277"/>
    </row>
    <row r="33" spans="1:24" s="2" customFormat="1" ht="15.75" customHeight="1" x14ac:dyDescent="0.15">
      <c r="A33" s="92"/>
      <c r="B33" s="395"/>
      <c r="C33" s="412"/>
      <c r="D33" s="125" t="s">
        <v>100</v>
      </c>
      <c r="E33" s="124"/>
      <c r="F33" s="126"/>
      <c r="G33" s="215">
        <v>350</v>
      </c>
      <c r="H33" s="344"/>
      <c r="I33" s="285"/>
      <c r="J33" s="214"/>
      <c r="K33" s="113">
        <f>$G33*J33</f>
        <v>0</v>
      </c>
      <c r="L33" s="345"/>
      <c r="M33" s="285"/>
      <c r="N33" s="214"/>
      <c r="O33" s="117">
        <f>$G33*N33</f>
        <v>0</v>
      </c>
      <c r="P33" s="284"/>
      <c r="Q33" s="285"/>
      <c r="R33" s="214"/>
      <c r="S33" s="113">
        <f>$G33*R33</f>
        <v>0</v>
      </c>
      <c r="T33" s="169">
        <f t="shared" si="2"/>
        <v>0</v>
      </c>
      <c r="U33" s="1"/>
      <c r="X33" s="277"/>
    </row>
    <row r="34" spans="1:24" s="2" customFormat="1" ht="15.75" customHeight="1" x14ac:dyDescent="0.15">
      <c r="A34" s="92"/>
      <c r="B34" s="395"/>
      <c r="C34" s="412"/>
      <c r="D34" s="211" t="s">
        <v>99</v>
      </c>
      <c r="E34" s="210"/>
      <c r="F34" s="209"/>
      <c r="G34" s="213">
        <v>70</v>
      </c>
      <c r="H34" s="344"/>
      <c r="I34" s="285"/>
      <c r="J34" s="212"/>
      <c r="K34" s="113">
        <f>$G34*J34</f>
        <v>0</v>
      </c>
      <c r="L34" s="345"/>
      <c r="M34" s="285"/>
      <c r="N34" s="212"/>
      <c r="O34" s="117">
        <f>$G34*N34</f>
        <v>0</v>
      </c>
      <c r="P34" s="284"/>
      <c r="Q34" s="285"/>
      <c r="R34" s="212"/>
      <c r="S34" s="113">
        <f>$G34*R34</f>
        <v>0</v>
      </c>
      <c r="T34" s="169">
        <f t="shared" si="2"/>
        <v>0</v>
      </c>
      <c r="U34" s="1"/>
      <c r="X34" s="277"/>
    </row>
    <row r="35" spans="1:24" s="2" customFormat="1" ht="15.75" customHeight="1" x14ac:dyDescent="0.15">
      <c r="A35" s="92"/>
      <c r="B35" s="395"/>
      <c r="C35" s="412"/>
      <c r="D35" s="211" t="s">
        <v>98</v>
      </c>
      <c r="E35" s="210"/>
      <c r="F35" s="209"/>
      <c r="G35" s="208">
        <v>50</v>
      </c>
      <c r="H35" s="344"/>
      <c r="I35" s="285"/>
      <c r="J35" s="207"/>
      <c r="K35" s="113">
        <f>$G35*J35</f>
        <v>0</v>
      </c>
      <c r="L35" s="345"/>
      <c r="M35" s="285"/>
      <c r="N35" s="207"/>
      <c r="O35" s="117">
        <f>$G35*N35</f>
        <v>0</v>
      </c>
      <c r="P35" s="284"/>
      <c r="Q35" s="285"/>
      <c r="R35" s="207"/>
      <c r="S35" s="113">
        <f>$G35*R35</f>
        <v>0</v>
      </c>
      <c r="T35" s="169">
        <f t="shared" si="2"/>
        <v>0</v>
      </c>
      <c r="U35" s="1"/>
      <c r="X35" s="277"/>
    </row>
    <row r="36" spans="1:24" s="2" customFormat="1" ht="15.75" customHeight="1" x14ac:dyDescent="0.15">
      <c r="A36" s="92"/>
      <c r="B36" s="395"/>
      <c r="C36" s="413"/>
      <c r="D36" s="443" t="s">
        <v>97</v>
      </c>
      <c r="E36" s="444"/>
      <c r="F36" s="445"/>
      <c r="G36" s="206"/>
      <c r="H36" s="344"/>
      <c r="I36" s="285"/>
      <c r="J36" s="205"/>
      <c r="K36" s="113">
        <f>$G36*J36</f>
        <v>0</v>
      </c>
      <c r="L36" s="345"/>
      <c r="M36" s="285"/>
      <c r="N36" s="205"/>
      <c r="O36" s="117">
        <f>$G36*N36</f>
        <v>0</v>
      </c>
      <c r="P36" s="284"/>
      <c r="Q36" s="285"/>
      <c r="R36" s="205"/>
      <c r="S36" s="113">
        <f>$G36*R36</f>
        <v>0</v>
      </c>
      <c r="T36" s="169">
        <f t="shared" si="2"/>
        <v>0</v>
      </c>
      <c r="U36" s="1"/>
      <c r="X36" s="277"/>
    </row>
    <row r="37" spans="1:24" s="2" customFormat="1" ht="15.75" customHeight="1" thickBot="1" x14ac:dyDescent="0.2">
      <c r="A37" s="92"/>
      <c r="B37" s="396"/>
      <c r="C37" s="348" t="s">
        <v>67</v>
      </c>
      <c r="D37" s="349"/>
      <c r="E37" s="349"/>
      <c r="F37" s="350"/>
      <c r="G37" s="111">
        <v>2040</v>
      </c>
      <c r="H37" s="378"/>
      <c r="I37" s="347"/>
      <c r="J37" s="203"/>
      <c r="K37" s="202">
        <f>$G37*J37</f>
        <v>0</v>
      </c>
      <c r="L37" s="346"/>
      <c r="M37" s="347"/>
      <c r="N37" s="203"/>
      <c r="O37" s="204">
        <f>$G37*N37</f>
        <v>0</v>
      </c>
      <c r="P37" s="346"/>
      <c r="Q37" s="347"/>
      <c r="R37" s="203"/>
      <c r="S37" s="202">
        <f>$G37*R37</f>
        <v>0</v>
      </c>
      <c r="T37" s="147">
        <f t="shared" si="2"/>
        <v>0</v>
      </c>
      <c r="U37" s="1"/>
      <c r="X37" s="277"/>
    </row>
    <row r="38" spans="1:24" s="2" customFormat="1" ht="15.75" customHeight="1" thickTop="1" thickBot="1" x14ac:dyDescent="0.2">
      <c r="A38" s="92"/>
      <c r="B38" s="337" t="s">
        <v>66</v>
      </c>
      <c r="C38" s="338"/>
      <c r="D38" s="338"/>
      <c r="E38" s="338"/>
      <c r="F38" s="338"/>
      <c r="G38" s="339"/>
      <c r="H38" s="329"/>
      <c r="I38" s="330"/>
      <c r="J38" s="199"/>
      <c r="K38" s="201">
        <f>SUM(K10:K37)</f>
        <v>0</v>
      </c>
      <c r="L38" s="331"/>
      <c r="M38" s="330"/>
      <c r="N38" s="199"/>
      <c r="O38" s="200">
        <f>SUM(O10:O37)</f>
        <v>0</v>
      </c>
      <c r="P38" s="369"/>
      <c r="Q38" s="330"/>
      <c r="R38" s="199"/>
      <c r="S38" s="198">
        <f>SUM(S10:S37)</f>
        <v>0</v>
      </c>
      <c r="T38" s="107">
        <f>SUM(T10:T37)</f>
        <v>0</v>
      </c>
      <c r="U38" s="1"/>
      <c r="X38" s="277"/>
    </row>
    <row r="39" spans="1:24" s="2" customFormat="1" ht="21" customHeight="1" thickTop="1" thickBot="1" x14ac:dyDescent="0.2">
      <c r="A39" s="92"/>
      <c r="B39" s="370" t="s">
        <v>96</v>
      </c>
      <c r="C39" s="371"/>
      <c r="D39" s="371"/>
      <c r="E39" s="371"/>
      <c r="F39" s="371"/>
      <c r="G39" s="372"/>
      <c r="H39" s="373"/>
      <c r="I39" s="374"/>
      <c r="J39" s="196"/>
      <c r="K39" s="195">
        <f>K7+K38</f>
        <v>0</v>
      </c>
      <c r="L39" s="375"/>
      <c r="M39" s="376"/>
      <c r="N39" s="196"/>
      <c r="O39" s="197">
        <f>O7+O38</f>
        <v>0</v>
      </c>
      <c r="P39" s="377"/>
      <c r="Q39" s="376"/>
      <c r="R39" s="196"/>
      <c r="S39" s="195">
        <f>S7+S38</f>
        <v>0</v>
      </c>
      <c r="T39" s="194">
        <f t="shared" si="2"/>
        <v>0</v>
      </c>
      <c r="U39" s="1"/>
      <c r="X39" s="277"/>
    </row>
    <row r="40" spans="1:24" s="2" customFormat="1" ht="12" customHeight="1" thickBot="1" x14ac:dyDescent="0.2">
      <c r="A40" s="92"/>
      <c r="B40" s="92"/>
      <c r="C40" s="92"/>
      <c r="D40" s="92"/>
      <c r="E40" s="92"/>
      <c r="F40" s="92"/>
      <c r="G40" s="162"/>
      <c r="H40" s="162"/>
      <c r="I40" s="162"/>
      <c r="J40" s="102"/>
      <c r="K40" s="101"/>
      <c r="L40" s="193"/>
      <c r="M40" s="193"/>
      <c r="N40" s="192"/>
      <c r="O40" s="191"/>
      <c r="P40" s="162"/>
      <c r="Q40" s="162"/>
      <c r="R40" s="102"/>
      <c r="S40" s="101"/>
      <c r="T40" s="92"/>
      <c r="U40" s="1"/>
      <c r="X40" s="277"/>
    </row>
    <row r="41" spans="1:24" ht="18" customHeight="1" thickBot="1" x14ac:dyDescent="0.2">
      <c r="A41" s="92"/>
      <c r="B41" s="382"/>
      <c r="C41" s="383"/>
      <c r="D41" s="383"/>
      <c r="E41" s="383"/>
      <c r="F41" s="383"/>
      <c r="G41" s="383"/>
      <c r="H41" s="190" t="s">
        <v>89</v>
      </c>
      <c r="I41" s="186" t="s">
        <v>88</v>
      </c>
      <c r="J41" s="185" t="s">
        <v>87</v>
      </c>
      <c r="K41" s="184" t="s">
        <v>95</v>
      </c>
      <c r="L41" s="189" t="s">
        <v>89</v>
      </c>
      <c r="M41" s="186" t="s">
        <v>88</v>
      </c>
      <c r="N41" s="185" t="s">
        <v>87</v>
      </c>
      <c r="O41" s="188" t="s">
        <v>95</v>
      </c>
      <c r="P41" s="187" t="s">
        <v>89</v>
      </c>
      <c r="Q41" s="186" t="s">
        <v>88</v>
      </c>
      <c r="R41" s="185" t="s">
        <v>87</v>
      </c>
      <c r="S41" s="184" t="s">
        <v>95</v>
      </c>
      <c r="T41" s="183" t="s">
        <v>79</v>
      </c>
    </row>
    <row r="42" spans="1:24" ht="18" customHeight="1" thickTop="1" x14ac:dyDescent="0.15">
      <c r="A42" s="92"/>
      <c r="B42" s="384" t="s">
        <v>94</v>
      </c>
      <c r="C42" s="385"/>
      <c r="D42" s="385"/>
      <c r="E42" s="385"/>
      <c r="F42" s="385"/>
      <c r="G42" s="386"/>
      <c r="H42" s="182"/>
      <c r="I42" s="178"/>
      <c r="J42" s="178"/>
      <c r="K42" s="177">
        <f>IF(J42="",0,INDEX($AT$86:$AV$91,I43,H43))</f>
        <v>0</v>
      </c>
      <c r="L42" s="181"/>
      <c r="M42" s="178"/>
      <c r="N42" s="178"/>
      <c r="O42" s="180">
        <f>IF(N42="",0,INDEX($AT$86:$AV$91,M43,L43))</f>
        <v>0</v>
      </c>
      <c r="P42" s="179"/>
      <c r="Q42" s="178"/>
      <c r="R42" s="178"/>
      <c r="S42" s="177">
        <f>IF(R42="",0,INDEX($AT$86:$AV$91,Q43,P43))</f>
        <v>0</v>
      </c>
      <c r="T42" s="176">
        <f>K42+O42+S42</f>
        <v>0</v>
      </c>
    </row>
    <row r="43" spans="1:24" s="2" customFormat="1" ht="18" hidden="1" customHeight="1" x14ac:dyDescent="0.15">
      <c r="A43" s="260"/>
      <c r="B43" s="335"/>
      <c r="C43" s="336"/>
      <c r="D43" s="336"/>
      <c r="E43" s="336"/>
      <c r="F43" s="336"/>
      <c r="G43" s="336"/>
      <c r="H43" s="261" t="e">
        <f>MATCH(H42,$AT$84:$AV$84,0)</f>
        <v>#N/A</v>
      </c>
      <c r="I43" s="262" t="e">
        <f>MATCH(J43,$AR$86:$AR$91,0)</f>
        <v>#N/A</v>
      </c>
      <c r="J43" s="263">
        <f>IF(J42="休日",CONCATENATE(I42,"●"),I42)</f>
        <v>0</v>
      </c>
      <c r="K43" s="172"/>
      <c r="L43" s="264" t="e">
        <f>MATCH(L42,$AT$84:$AV$84,0)</f>
        <v>#N/A</v>
      </c>
      <c r="M43" s="262" t="e">
        <f>MATCH(N43,$AR$86:$AR$91,0)</f>
        <v>#N/A</v>
      </c>
      <c r="N43" s="263">
        <f>IF(N42="休日",CONCATENATE(M42,"●"),M42)</f>
        <v>0</v>
      </c>
      <c r="O43" s="173"/>
      <c r="P43" s="265" t="e">
        <f>MATCH(P42,$AT$84:$AV$84,0)</f>
        <v>#N/A</v>
      </c>
      <c r="Q43" s="262" t="e">
        <f>MATCH(R43,$AR$86:$AR$91,0)</f>
        <v>#N/A</v>
      </c>
      <c r="R43" s="263">
        <f>IF(R42="休日",CONCATENATE(Q42,"●"),Q42)</f>
        <v>0</v>
      </c>
      <c r="S43" s="172"/>
      <c r="T43" s="266"/>
      <c r="X43" s="277"/>
    </row>
    <row r="44" spans="1:24" ht="18" customHeight="1" x14ac:dyDescent="0.15">
      <c r="A44" s="92"/>
      <c r="B44" s="332" t="s">
        <v>93</v>
      </c>
      <c r="C44" s="333"/>
      <c r="D44" s="333"/>
      <c r="E44" s="333"/>
      <c r="F44" s="333"/>
      <c r="G44" s="334"/>
      <c r="H44" s="153"/>
      <c r="I44" s="149"/>
      <c r="J44" s="149"/>
      <c r="K44" s="174">
        <f>IF(J44="",0,INDEX($AT$102:$AZ$113,I45,H45))</f>
        <v>0</v>
      </c>
      <c r="L44" s="152"/>
      <c r="M44" s="149"/>
      <c r="N44" s="149"/>
      <c r="O44" s="175">
        <f>IF(N44="",0,INDEX($AT$102:$AZ$113,M45,L45))</f>
        <v>0</v>
      </c>
      <c r="P44" s="150"/>
      <c r="Q44" s="149"/>
      <c r="R44" s="149"/>
      <c r="S44" s="174">
        <f>IF(R44="",0,INDEX($AT$102:$AZ$113,Q45,P45))</f>
        <v>0</v>
      </c>
      <c r="T44" s="169">
        <f>K44+O44+S44</f>
        <v>0</v>
      </c>
    </row>
    <row r="45" spans="1:24" s="2" customFormat="1" ht="18" hidden="1" customHeight="1" x14ac:dyDescent="0.15">
      <c r="A45" s="260"/>
      <c r="B45" s="335"/>
      <c r="C45" s="336"/>
      <c r="D45" s="336"/>
      <c r="E45" s="336"/>
      <c r="F45" s="336"/>
      <c r="G45" s="336"/>
      <c r="H45" s="261" t="e">
        <f>MATCH(H44,$AT$100:$AZ$100,0)</f>
        <v>#N/A</v>
      </c>
      <c r="I45" s="262" t="e">
        <f>MATCH(J45,$AR$102:$AR$113,0)</f>
        <v>#N/A</v>
      </c>
      <c r="J45" s="263">
        <f>IF(J44="休日",CONCATENATE(I44,"●"),I44)</f>
        <v>0</v>
      </c>
      <c r="K45" s="172"/>
      <c r="L45" s="264" t="e">
        <f>MATCH(L44,$AT$100:$AZ$100,0)</f>
        <v>#N/A</v>
      </c>
      <c r="M45" s="262" t="e">
        <f>MATCH(N45,$AR$102:$AR$113,0)</f>
        <v>#N/A</v>
      </c>
      <c r="N45" s="263">
        <f>IF(N44="休日",CONCATENATE(M44,"●"),M44)</f>
        <v>0</v>
      </c>
      <c r="O45" s="173"/>
      <c r="P45" s="265" t="e">
        <f>MATCH(P44,$AT$100:$AZ$100,0)</f>
        <v>#N/A</v>
      </c>
      <c r="Q45" s="262" t="e">
        <f>MATCH(R45,$AR$102:$AR$113,0)</f>
        <v>#N/A</v>
      </c>
      <c r="R45" s="263">
        <f>IF(R44="休日",CONCATENATE(Q44,"●"),Q44)</f>
        <v>0</v>
      </c>
      <c r="S45" s="172"/>
      <c r="T45" s="266"/>
      <c r="X45" s="277"/>
    </row>
    <row r="46" spans="1:24" ht="18" customHeight="1" x14ac:dyDescent="0.15">
      <c r="A46" s="92"/>
      <c r="B46" s="332" t="s">
        <v>92</v>
      </c>
      <c r="C46" s="333"/>
      <c r="D46" s="333"/>
      <c r="E46" s="333"/>
      <c r="F46" s="333"/>
      <c r="G46" s="334"/>
      <c r="H46" s="360"/>
      <c r="I46" s="361"/>
      <c r="J46" s="361"/>
      <c r="K46" s="170">
        <f>IF(H46="",0,INT(IF(H46="全面使用",4444*15*1.08,2222*15*1.08)))</f>
        <v>0</v>
      </c>
      <c r="L46" s="362"/>
      <c r="M46" s="361"/>
      <c r="N46" s="361"/>
      <c r="O46" s="171">
        <f>IF(L46="",0,INT(IF(L46="全面使用",4444*15*1.08,2222*15*1.08)))</f>
        <v>0</v>
      </c>
      <c r="P46" s="363"/>
      <c r="Q46" s="361"/>
      <c r="R46" s="361"/>
      <c r="S46" s="170">
        <f>IF(P46="",0,INT(IF(P46="全面使用",4444*15*1.08,2222*15*1.08)))</f>
        <v>0</v>
      </c>
      <c r="T46" s="169">
        <f>K46+O46+S46</f>
        <v>0</v>
      </c>
    </row>
    <row r="47" spans="1:24" ht="18" customHeight="1" thickBot="1" x14ac:dyDescent="0.2">
      <c r="A47" s="92"/>
      <c r="B47" s="364" t="s">
        <v>91</v>
      </c>
      <c r="C47" s="365"/>
      <c r="D47" s="365"/>
      <c r="E47" s="365"/>
      <c r="F47" s="365"/>
      <c r="G47" s="366"/>
      <c r="H47" s="367"/>
      <c r="I47" s="368"/>
      <c r="J47" s="368"/>
      <c r="K47" s="167">
        <f>IF(H47="",0,INT(IF(H47="全面使用",3596*15*1.08,1798*15*1.08)))</f>
        <v>0</v>
      </c>
      <c r="L47" s="387"/>
      <c r="M47" s="368"/>
      <c r="N47" s="368"/>
      <c r="O47" s="168">
        <f>IF(L47="",0,INT(IF(L47="全面使用",3596*15*1.08,1798*15*1.08)))</f>
        <v>0</v>
      </c>
      <c r="P47" s="387"/>
      <c r="Q47" s="368"/>
      <c r="R47" s="368"/>
      <c r="S47" s="167">
        <f>IF(P47="",0,INT(IF(P47="全面使用",3596*15*1.08,1798*15*1.08)))</f>
        <v>0</v>
      </c>
      <c r="T47" s="166">
        <f>K47+O47+S47</f>
        <v>0</v>
      </c>
    </row>
    <row r="48" spans="1:24" ht="12" customHeight="1" thickBot="1" x14ac:dyDescent="0.2">
      <c r="A48" s="92"/>
      <c r="B48" s="92"/>
      <c r="C48" s="92"/>
      <c r="D48" s="92"/>
      <c r="E48" s="92"/>
      <c r="F48" s="92"/>
      <c r="G48" s="162"/>
      <c r="H48" s="162"/>
      <c r="I48" s="162"/>
      <c r="J48" s="102"/>
      <c r="K48" s="101"/>
      <c r="L48" s="165"/>
      <c r="M48" s="165"/>
      <c r="N48" s="164"/>
      <c r="O48" s="163"/>
      <c r="P48" s="162"/>
      <c r="Q48" s="162"/>
      <c r="R48" s="102"/>
      <c r="S48" s="101"/>
      <c r="T48" s="92"/>
    </row>
    <row r="49" spans="1:24" ht="13.5" customHeight="1" x14ac:dyDescent="0.15">
      <c r="A49" s="92"/>
      <c r="B49" s="401" t="s">
        <v>90</v>
      </c>
      <c r="C49" s="402"/>
      <c r="D49" s="402"/>
      <c r="E49" s="402"/>
      <c r="F49" s="402"/>
      <c r="G49" s="403"/>
      <c r="H49" s="161" t="s">
        <v>89</v>
      </c>
      <c r="I49" s="157" t="s">
        <v>88</v>
      </c>
      <c r="J49" s="156" t="s">
        <v>87</v>
      </c>
      <c r="K49" s="159" t="s">
        <v>86</v>
      </c>
      <c r="L49" s="160" t="s">
        <v>89</v>
      </c>
      <c r="M49" s="157" t="s">
        <v>88</v>
      </c>
      <c r="N49" s="156" t="s">
        <v>87</v>
      </c>
      <c r="O49" s="159" t="s">
        <v>86</v>
      </c>
      <c r="P49" s="158" t="s">
        <v>89</v>
      </c>
      <c r="Q49" s="157" t="s">
        <v>88</v>
      </c>
      <c r="R49" s="156" t="s">
        <v>87</v>
      </c>
      <c r="S49" s="155" t="s">
        <v>86</v>
      </c>
      <c r="T49" s="154" t="s">
        <v>79</v>
      </c>
    </row>
    <row r="50" spans="1:24" ht="16.5" customHeight="1" thickBot="1" x14ac:dyDescent="0.2">
      <c r="A50" s="92"/>
      <c r="B50" s="404"/>
      <c r="C50" s="405"/>
      <c r="D50" s="405"/>
      <c r="E50" s="405"/>
      <c r="F50" s="405"/>
      <c r="G50" s="406"/>
      <c r="H50" s="153"/>
      <c r="I50" s="149"/>
      <c r="J50" s="149"/>
      <c r="K50" s="151">
        <f>IF(J50="",0,INDEX($AK$102:$AO$113,I51,H51))</f>
        <v>0</v>
      </c>
      <c r="L50" s="152"/>
      <c r="M50" s="149"/>
      <c r="N50" s="149"/>
      <c r="O50" s="151">
        <f>IF(N50="",0,INDEX($AK$102:$AO$113,M51,L51))</f>
        <v>0</v>
      </c>
      <c r="P50" s="150"/>
      <c r="Q50" s="149"/>
      <c r="R50" s="149"/>
      <c r="S50" s="148">
        <f>IF(R50="",0,INDEX($AK$102:$AO$113,Q51,P51))</f>
        <v>0</v>
      </c>
      <c r="T50" s="112">
        <f>K50+O50+S50</f>
        <v>0</v>
      </c>
    </row>
    <row r="51" spans="1:24" s="2" customFormat="1" ht="13.5" hidden="1" customHeight="1" thickBot="1" x14ac:dyDescent="0.2">
      <c r="A51" s="260"/>
      <c r="B51" s="267"/>
      <c r="C51" s="268"/>
      <c r="D51" s="268"/>
      <c r="E51" s="268"/>
      <c r="F51" s="268"/>
      <c r="G51" s="269"/>
      <c r="H51" s="270" t="e">
        <f>MATCH(H50,$AK$100:$AO$100,0)</f>
        <v>#N/A</v>
      </c>
      <c r="I51" s="271" t="e">
        <f>MATCH(J51,$AI$102:$AI$113,0)</f>
        <v>#N/A</v>
      </c>
      <c r="J51" s="272">
        <f>IF(J50="休日",CONCATENATE(I50,"●"),I50)</f>
        <v>0</v>
      </c>
      <c r="K51" s="273"/>
      <c r="L51" s="274" t="e">
        <f>MATCH(L50,$AK$100:$AO$100,0)</f>
        <v>#N/A</v>
      </c>
      <c r="M51" s="271" t="e">
        <f>MATCH(N51,$AI$102:$AI$113,0)</f>
        <v>#N/A</v>
      </c>
      <c r="N51" s="272">
        <f>IF(N50="休日",CONCATENATE(M50,"●"),M50)</f>
        <v>0</v>
      </c>
      <c r="O51" s="273"/>
      <c r="P51" s="270" t="e">
        <f>MATCH(P50,$AK$100:$AO$100,0)</f>
        <v>#N/A</v>
      </c>
      <c r="Q51" s="271" t="e">
        <f>MATCH(R51,$AI$102:$AI$113,0)</f>
        <v>#N/A</v>
      </c>
      <c r="R51" s="272">
        <f>IF(R50="休日",CONCATENATE(Q50,"●"),Q50)</f>
        <v>0</v>
      </c>
      <c r="S51" s="275"/>
      <c r="T51" s="276"/>
      <c r="X51" s="277"/>
    </row>
    <row r="52" spans="1:24" ht="13.5" customHeight="1" thickTop="1" x14ac:dyDescent="0.15">
      <c r="A52" s="92"/>
      <c r="B52" s="379" t="s">
        <v>85</v>
      </c>
      <c r="C52" s="380"/>
      <c r="D52" s="380"/>
      <c r="E52" s="380"/>
      <c r="F52" s="380"/>
      <c r="G52" s="146" t="s">
        <v>84</v>
      </c>
      <c r="H52" s="145" t="s">
        <v>83</v>
      </c>
      <c r="I52" s="140" t="s">
        <v>82</v>
      </c>
      <c r="J52" s="139" t="s">
        <v>81</v>
      </c>
      <c r="K52" s="138" t="s">
        <v>80</v>
      </c>
      <c r="L52" s="144" t="s">
        <v>83</v>
      </c>
      <c r="M52" s="140" t="s">
        <v>82</v>
      </c>
      <c r="N52" s="143" t="s">
        <v>81</v>
      </c>
      <c r="O52" s="142" t="s">
        <v>80</v>
      </c>
      <c r="P52" s="141" t="s">
        <v>83</v>
      </c>
      <c r="Q52" s="140" t="s">
        <v>82</v>
      </c>
      <c r="R52" s="139" t="s">
        <v>81</v>
      </c>
      <c r="S52" s="138" t="s">
        <v>80</v>
      </c>
      <c r="T52" s="137" t="s">
        <v>79</v>
      </c>
    </row>
    <row r="53" spans="1:24" ht="15.75" customHeight="1" x14ac:dyDescent="0.15">
      <c r="A53" s="92"/>
      <c r="B53" s="340" t="s">
        <v>78</v>
      </c>
      <c r="C53" s="132" t="s">
        <v>77</v>
      </c>
      <c r="D53" s="132"/>
      <c r="E53" s="132"/>
      <c r="F53" s="132"/>
      <c r="G53" s="136">
        <v>670</v>
      </c>
      <c r="H53" s="343"/>
      <c r="I53" s="324"/>
      <c r="J53" s="325"/>
      <c r="K53" s="135">
        <f>IF(H53="使用",$G53,0)</f>
        <v>0</v>
      </c>
      <c r="L53" s="323"/>
      <c r="M53" s="324"/>
      <c r="N53" s="325"/>
      <c r="O53" s="135">
        <f>IF(L53="使用",$G53,0)</f>
        <v>0</v>
      </c>
      <c r="P53" s="323"/>
      <c r="Q53" s="324"/>
      <c r="R53" s="325"/>
      <c r="S53" s="135">
        <f>IF(P53="使用",$G53,0)</f>
        <v>0</v>
      </c>
      <c r="T53" s="112">
        <f t="shared" ref="T53:T62" si="10">K53+O53+S53</f>
        <v>0</v>
      </c>
    </row>
    <row r="54" spans="1:24" ht="15.75" customHeight="1" x14ac:dyDescent="0.15">
      <c r="A54" s="92"/>
      <c r="B54" s="341"/>
      <c r="C54" s="134" t="s">
        <v>76</v>
      </c>
      <c r="D54" s="132"/>
      <c r="E54" s="133"/>
      <c r="F54" s="132"/>
      <c r="G54" s="131">
        <v>670</v>
      </c>
      <c r="H54" s="130"/>
      <c r="I54" s="127"/>
      <c r="J54" s="114">
        <f t="shared" ref="J54:J58" si="11">IF(H54="",0,ROUND((VLOOKUP(I54,$W$84:$X$113,2,0))-(VLOOKUP(H54,$W$84:$X$113,2,0)),0))</f>
        <v>0</v>
      </c>
      <c r="K54" s="113">
        <f>$G54*J54</f>
        <v>0</v>
      </c>
      <c r="L54" s="129"/>
      <c r="M54" s="127"/>
      <c r="N54" s="114">
        <f t="shared" ref="N54:N58" si="12">IF(L54="",0,ROUND((VLOOKUP(M54,$W$84:$X$113,2,0))-(VLOOKUP(L54,$W$84:$X$113,2,0)),0))</f>
        <v>0</v>
      </c>
      <c r="O54" s="117">
        <f>$G54*N54</f>
        <v>0</v>
      </c>
      <c r="P54" s="128"/>
      <c r="Q54" s="127"/>
      <c r="R54" s="114">
        <f t="shared" ref="R54:R58" si="13">IF(P54="",0,ROUND((VLOOKUP(Q54,$W$84:$X$113,2,0))-(VLOOKUP(P54,$W$84:$X$113,2,0)),0))</f>
        <v>0</v>
      </c>
      <c r="S54" s="113">
        <f>$G54*R54</f>
        <v>0</v>
      </c>
      <c r="T54" s="112">
        <f t="shared" si="10"/>
        <v>0</v>
      </c>
    </row>
    <row r="55" spans="1:24" ht="15.75" customHeight="1" x14ac:dyDescent="0.15">
      <c r="A55" s="92"/>
      <c r="B55" s="341"/>
      <c r="C55" s="326" t="s">
        <v>75</v>
      </c>
      <c r="D55" s="125" t="s">
        <v>74</v>
      </c>
      <c r="E55" s="124"/>
      <c r="F55" s="124"/>
      <c r="G55" s="388">
        <v>680</v>
      </c>
      <c r="H55" s="119"/>
      <c r="I55" s="115"/>
      <c r="J55" s="114">
        <f t="shared" si="11"/>
        <v>0</v>
      </c>
      <c r="K55" s="113">
        <f>$G55*J55</f>
        <v>0</v>
      </c>
      <c r="L55" s="118"/>
      <c r="M55" s="115"/>
      <c r="N55" s="114">
        <f t="shared" si="12"/>
        <v>0</v>
      </c>
      <c r="O55" s="117">
        <f>$G55*N55</f>
        <v>0</v>
      </c>
      <c r="P55" s="116"/>
      <c r="Q55" s="115"/>
      <c r="R55" s="114">
        <f t="shared" si="13"/>
        <v>0</v>
      </c>
      <c r="S55" s="113">
        <f>$G55*R55</f>
        <v>0</v>
      </c>
      <c r="T55" s="112">
        <f t="shared" si="10"/>
        <v>0</v>
      </c>
    </row>
    <row r="56" spans="1:24" ht="15.75" customHeight="1" x14ac:dyDescent="0.15">
      <c r="A56" s="92"/>
      <c r="B56" s="341"/>
      <c r="C56" s="327"/>
      <c r="D56" s="125" t="s">
        <v>73</v>
      </c>
      <c r="E56" s="124"/>
      <c r="F56" s="124"/>
      <c r="G56" s="388"/>
      <c r="H56" s="119"/>
      <c r="I56" s="115"/>
      <c r="J56" s="114">
        <f t="shared" si="11"/>
        <v>0</v>
      </c>
      <c r="K56" s="113">
        <f>$G55*J56</f>
        <v>0</v>
      </c>
      <c r="L56" s="118"/>
      <c r="M56" s="115"/>
      <c r="N56" s="114">
        <f t="shared" si="12"/>
        <v>0</v>
      </c>
      <c r="O56" s="117">
        <f>$G55*N56</f>
        <v>0</v>
      </c>
      <c r="P56" s="116"/>
      <c r="Q56" s="115"/>
      <c r="R56" s="114">
        <f t="shared" si="13"/>
        <v>0</v>
      </c>
      <c r="S56" s="113">
        <f>$G55*R56</f>
        <v>0</v>
      </c>
      <c r="T56" s="112">
        <f t="shared" si="10"/>
        <v>0</v>
      </c>
    </row>
    <row r="57" spans="1:24" ht="15.75" customHeight="1" x14ac:dyDescent="0.15">
      <c r="A57" s="92"/>
      <c r="B57" s="341"/>
      <c r="C57" s="327"/>
      <c r="D57" s="125" t="s">
        <v>72</v>
      </c>
      <c r="E57" s="125"/>
      <c r="F57" s="124"/>
      <c r="G57" s="388"/>
      <c r="H57" s="119"/>
      <c r="I57" s="115"/>
      <c r="J57" s="114">
        <f t="shared" si="11"/>
        <v>0</v>
      </c>
      <c r="K57" s="113">
        <f>$G55*J57</f>
        <v>0</v>
      </c>
      <c r="L57" s="118"/>
      <c r="M57" s="115"/>
      <c r="N57" s="114">
        <f t="shared" si="12"/>
        <v>0</v>
      </c>
      <c r="O57" s="117">
        <f>$G55*N57</f>
        <v>0</v>
      </c>
      <c r="P57" s="116"/>
      <c r="Q57" s="115"/>
      <c r="R57" s="114">
        <f t="shared" si="13"/>
        <v>0</v>
      </c>
      <c r="S57" s="113">
        <f>$G55*R57</f>
        <v>0</v>
      </c>
      <c r="T57" s="112">
        <f t="shared" si="10"/>
        <v>0</v>
      </c>
    </row>
    <row r="58" spans="1:24" ht="15.75" customHeight="1" x14ac:dyDescent="0.15">
      <c r="A58" s="92"/>
      <c r="B58" s="341"/>
      <c r="C58" s="328"/>
      <c r="D58" s="125" t="s">
        <v>71</v>
      </c>
      <c r="E58" s="124"/>
      <c r="F58" s="124"/>
      <c r="G58" s="388"/>
      <c r="H58" s="119"/>
      <c r="I58" s="115"/>
      <c r="J58" s="114">
        <f t="shared" si="11"/>
        <v>0</v>
      </c>
      <c r="K58" s="113">
        <f>$G55*J58</f>
        <v>0</v>
      </c>
      <c r="L58" s="118"/>
      <c r="M58" s="115"/>
      <c r="N58" s="114">
        <f t="shared" si="12"/>
        <v>0</v>
      </c>
      <c r="O58" s="117">
        <f>$G55*N58</f>
        <v>0</v>
      </c>
      <c r="P58" s="116"/>
      <c r="Q58" s="115"/>
      <c r="R58" s="114">
        <f t="shared" si="13"/>
        <v>0</v>
      </c>
      <c r="S58" s="113">
        <f>$G55*R58</f>
        <v>0</v>
      </c>
      <c r="T58" s="112">
        <f t="shared" si="10"/>
        <v>0</v>
      </c>
    </row>
    <row r="59" spans="1:24" ht="15.75" customHeight="1" x14ac:dyDescent="0.15">
      <c r="A59" s="92"/>
      <c r="B59" s="341"/>
      <c r="C59" s="126" t="s">
        <v>70</v>
      </c>
      <c r="D59" s="124"/>
      <c r="E59" s="125"/>
      <c r="F59" s="124"/>
      <c r="G59" s="123">
        <v>790</v>
      </c>
      <c r="H59" s="321"/>
      <c r="I59" s="298"/>
      <c r="J59" s="122"/>
      <c r="K59" s="113">
        <f>$G59*J59</f>
        <v>0</v>
      </c>
      <c r="L59" s="322"/>
      <c r="M59" s="298"/>
      <c r="N59" s="122"/>
      <c r="O59" s="117">
        <f>$G59*N59</f>
        <v>0</v>
      </c>
      <c r="P59" s="297"/>
      <c r="Q59" s="298"/>
      <c r="R59" s="122"/>
      <c r="S59" s="113">
        <f>$G59*R59</f>
        <v>0</v>
      </c>
      <c r="T59" s="112">
        <f t="shared" si="10"/>
        <v>0</v>
      </c>
    </row>
    <row r="60" spans="1:24" ht="15.75" customHeight="1" x14ac:dyDescent="0.15">
      <c r="A60" s="92"/>
      <c r="B60" s="341"/>
      <c r="C60" s="299" t="s">
        <v>69</v>
      </c>
      <c r="D60" s="301" t="s">
        <v>68</v>
      </c>
      <c r="E60" s="302"/>
      <c r="F60" s="121" t="s">
        <v>58</v>
      </c>
      <c r="G60" s="120">
        <f>IF($D$60="アマチュア",$AE84,$AF84)</f>
        <v>3900</v>
      </c>
      <c r="H60" s="119"/>
      <c r="I60" s="115"/>
      <c r="J60" s="114">
        <f t="shared" ref="J60:J61" si="14">IF(H60="",0,ROUND((VLOOKUP(I60,$W$84:$X$113,2,0))-(VLOOKUP(H60,$W$84:$X$113,2,0)),0))</f>
        <v>0</v>
      </c>
      <c r="K60" s="113">
        <f>$G60*J60</f>
        <v>0</v>
      </c>
      <c r="L60" s="118"/>
      <c r="M60" s="115"/>
      <c r="N60" s="114">
        <f t="shared" ref="N60:N61" si="15">IF(L60="",0,ROUND((VLOOKUP(M60,$W$84:$X$113,2,0))-(VLOOKUP(L60,$W$84:$X$113,2,0)),0))</f>
        <v>0</v>
      </c>
      <c r="O60" s="117">
        <f>$G60*N60</f>
        <v>0</v>
      </c>
      <c r="P60" s="116"/>
      <c r="Q60" s="115"/>
      <c r="R60" s="114">
        <f t="shared" ref="R60:R61" si="16">IF(P60="",0,ROUND((VLOOKUP(Q60,$W$84:$X$113,2,0))-(VLOOKUP(P60,$W$84:$X$113,2,0)),0))</f>
        <v>0</v>
      </c>
      <c r="S60" s="113">
        <f>$G60*R60</f>
        <v>0</v>
      </c>
      <c r="T60" s="112">
        <f t="shared" si="10"/>
        <v>0</v>
      </c>
    </row>
    <row r="61" spans="1:24" ht="15.75" customHeight="1" x14ac:dyDescent="0.15">
      <c r="A61" s="92"/>
      <c r="B61" s="341"/>
      <c r="C61" s="300"/>
      <c r="D61" s="303"/>
      <c r="E61" s="304"/>
      <c r="F61" s="121" t="s">
        <v>51</v>
      </c>
      <c r="G61" s="120">
        <f>IF($D$60="アマチュア",$AE85,$AF85)</f>
        <v>7700</v>
      </c>
      <c r="H61" s="119"/>
      <c r="I61" s="115"/>
      <c r="J61" s="114">
        <f t="shared" si="14"/>
        <v>0</v>
      </c>
      <c r="K61" s="113">
        <f>$G61*J61</f>
        <v>0</v>
      </c>
      <c r="L61" s="118"/>
      <c r="M61" s="115"/>
      <c r="N61" s="114">
        <f t="shared" si="15"/>
        <v>0</v>
      </c>
      <c r="O61" s="117">
        <f>$G61*N61</f>
        <v>0</v>
      </c>
      <c r="P61" s="116"/>
      <c r="Q61" s="115"/>
      <c r="R61" s="114">
        <f t="shared" si="16"/>
        <v>0</v>
      </c>
      <c r="S61" s="113">
        <f>$G61*R61</f>
        <v>0</v>
      </c>
      <c r="T61" s="112">
        <f t="shared" si="10"/>
        <v>0</v>
      </c>
    </row>
    <row r="62" spans="1:24" ht="15.75" customHeight="1" thickBot="1" x14ac:dyDescent="0.2">
      <c r="A62" s="92"/>
      <c r="B62" s="342"/>
      <c r="C62" s="348" t="s">
        <v>67</v>
      </c>
      <c r="D62" s="349"/>
      <c r="E62" s="349"/>
      <c r="F62" s="350"/>
      <c r="G62" s="111">
        <v>2040</v>
      </c>
      <c r="H62" s="305"/>
      <c r="I62" s="306"/>
      <c r="J62" s="109"/>
      <c r="K62" s="108">
        <f>$G62*J62</f>
        <v>0</v>
      </c>
      <c r="L62" s="307"/>
      <c r="M62" s="306"/>
      <c r="N62" s="109"/>
      <c r="O62" s="110">
        <f>$G62*N62</f>
        <v>0</v>
      </c>
      <c r="P62" s="307"/>
      <c r="Q62" s="306"/>
      <c r="R62" s="109"/>
      <c r="S62" s="108">
        <f>$G62*R62</f>
        <v>0</v>
      </c>
      <c r="T62" s="107">
        <f t="shared" si="10"/>
        <v>0</v>
      </c>
    </row>
    <row r="63" spans="1:24" ht="21" customHeight="1" thickTop="1" thickBot="1" x14ac:dyDescent="0.2">
      <c r="A63" s="92"/>
      <c r="B63" s="337" t="s">
        <v>66</v>
      </c>
      <c r="C63" s="338"/>
      <c r="D63" s="338"/>
      <c r="E63" s="338"/>
      <c r="F63" s="338"/>
      <c r="G63" s="339"/>
      <c r="H63" s="389">
        <f>SUM(K53:K62)</f>
        <v>0</v>
      </c>
      <c r="I63" s="390"/>
      <c r="J63" s="390"/>
      <c r="K63" s="391"/>
      <c r="L63" s="392">
        <f>SUM(O53:O62)</f>
        <v>0</v>
      </c>
      <c r="M63" s="390"/>
      <c r="N63" s="390"/>
      <c r="O63" s="391"/>
      <c r="P63" s="392">
        <f>SUM(S53:S62)</f>
        <v>0</v>
      </c>
      <c r="Q63" s="390"/>
      <c r="R63" s="390"/>
      <c r="S63" s="390"/>
      <c r="T63" s="106">
        <f>SUM(T53:T62)</f>
        <v>0</v>
      </c>
    </row>
    <row r="64" spans="1:24" ht="21" customHeight="1" thickTop="1" thickBot="1" x14ac:dyDescent="0.2">
      <c r="A64" s="92"/>
      <c r="B64" s="308" t="s">
        <v>135</v>
      </c>
      <c r="C64" s="309"/>
      <c r="D64" s="309"/>
      <c r="E64" s="309"/>
      <c r="F64" s="309"/>
      <c r="G64" s="310"/>
      <c r="H64" s="393">
        <f>K50+H63</f>
        <v>0</v>
      </c>
      <c r="I64" s="296"/>
      <c r="J64" s="296"/>
      <c r="K64" s="394"/>
      <c r="L64" s="295">
        <f>O50+L63</f>
        <v>0</v>
      </c>
      <c r="M64" s="296"/>
      <c r="N64" s="296"/>
      <c r="O64" s="394"/>
      <c r="P64" s="295">
        <f>S50+P63</f>
        <v>0</v>
      </c>
      <c r="Q64" s="296"/>
      <c r="R64" s="296"/>
      <c r="S64" s="296"/>
      <c r="T64" s="105">
        <f>T63+T50</f>
        <v>0</v>
      </c>
    </row>
    <row r="65" spans="1:53" ht="12.75" customHeight="1" thickBot="1" x14ac:dyDescent="0.2">
      <c r="A65" s="92"/>
      <c r="B65" s="104"/>
      <c r="C65" s="103"/>
      <c r="D65" s="103"/>
      <c r="E65" s="103"/>
      <c r="F65" s="103"/>
      <c r="G65" s="103"/>
      <c r="H65" s="103"/>
      <c r="I65" s="103"/>
      <c r="J65" s="102"/>
      <c r="K65" s="101"/>
      <c r="L65" s="103"/>
      <c r="M65" s="103"/>
      <c r="N65" s="102"/>
      <c r="O65" s="101"/>
      <c r="P65" s="103"/>
      <c r="Q65" s="103"/>
      <c r="R65" s="102"/>
      <c r="S65" s="101"/>
      <c r="T65" s="100"/>
    </row>
    <row r="66" spans="1:53" ht="22.5" customHeight="1" thickBot="1" x14ac:dyDescent="0.2">
      <c r="A66" s="92"/>
      <c r="B66" s="351" t="s">
        <v>134</v>
      </c>
      <c r="C66" s="352"/>
      <c r="D66" s="352"/>
      <c r="E66" s="352"/>
      <c r="F66" s="352"/>
      <c r="G66" s="353"/>
      <c r="H66" s="311">
        <f>K39+K42+K44+K46+K47+H64</f>
        <v>0</v>
      </c>
      <c r="I66" s="312"/>
      <c r="J66" s="312"/>
      <c r="K66" s="313"/>
      <c r="L66" s="314">
        <f>O39+O42+O44+O46+O47+L64</f>
        <v>0</v>
      </c>
      <c r="M66" s="312"/>
      <c r="N66" s="312"/>
      <c r="O66" s="313"/>
      <c r="P66" s="314">
        <f>S39+S42+S44+S46+S47+P64</f>
        <v>0</v>
      </c>
      <c r="Q66" s="312"/>
      <c r="R66" s="312"/>
      <c r="S66" s="312"/>
      <c r="T66" s="99">
        <f>T64+T47+T46+T44+T42+T39</f>
        <v>0</v>
      </c>
    </row>
    <row r="67" spans="1:53" ht="14.25" customHeight="1" thickBot="1" x14ac:dyDescent="0.2">
      <c r="A67" s="92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</row>
    <row r="68" spans="1:53" ht="15" customHeight="1" x14ac:dyDescent="0.15">
      <c r="A68" s="92"/>
      <c r="B68" s="354" t="s">
        <v>133</v>
      </c>
      <c r="C68" s="355"/>
      <c r="D68" s="355"/>
      <c r="E68" s="355"/>
      <c r="F68" s="355"/>
      <c r="G68" s="356"/>
      <c r="H68" s="315">
        <f>H66+L66+P66</f>
        <v>0</v>
      </c>
      <c r="I68" s="315"/>
      <c r="J68" s="315"/>
      <c r="K68" s="315"/>
      <c r="L68" s="315"/>
      <c r="M68" s="315"/>
      <c r="N68" s="316"/>
      <c r="O68" s="91"/>
      <c r="P68" s="91"/>
      <c r="Q68" s="91"/>
      <c r="R68" s="91"/>
      <c r="S68" s="97"/>
      <c r="T68" s="97"/>
    </row>
    <row r="69" spans="1:53" ht="15" customHeight="1" thickBot="1" x14ac:dyDescent="0.2">
      <c r="A69" s="92"/>
      <c r="B69" s="357"/>
      <c r="C69" s="358"/>
      <c r="D69" s="358"/>
      <c r="E69" s="358"/>
      <c r="F69" s="358"/>
      <c r="G69" s="359"/>
      <c r="H69" s="317"/>
      <c r="I69" s="317"/>
      <c r="J69" s="317"/>
      <c r="K69" s="317"/>
      <c r="L69" s="317"/>
      <c r="M69" s="317"/>
      <c r="N69" s="318"/>
      <c r="O69" s="91"/>
      <c r="P69" s="98"/>
      <c r="Q69" s="98"/>
      <c r="R69" s="91"/>
      <c r="S69" s="97"/>
      <c r="T69" s="97"/>
    </row>
    <row r="70" spans="1:53" x14ac:dyDescent="0.15">
      <c r="A70" s="92"/>
      <c r="B70" s="94"/>
      <c r="C70" s="94"/>
      <c r="D70" s="94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1"/>
      <c r="P70" s="93"/>
      <c r="Q70" s="93"/>
      <c r="R70" s="93"/>
      <c r="S70" s="91"/>
      <c r="T70" s="91"/>
    </row>
    <row r="71" spans="1:53" x14ac:dyDescent="0.15">
      <c r="A71" s="92"/>
      <c r="B71" s="94"/>
      <c r="C71" s="94"/>
      <c r="D71" s="94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1"/>
      <c r="P71" s="93"/>
      <c r="Q71" s="93"/>
      <c r="R71" s="93"/>
      <c r="S71" s="91"/>
      <c r="T71" s="91"/>
    </row>
    <row r="72" spans="1:53" x14ac:dyDescent="0.15">
      <c r="A72" s="92"/>
      <c r="B72" s="94"/>
      <c r="C72" s="94"/>
      <c r="D72" s="94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1"/>
      <c r="P72" s="93"/>
      <c r="Q72" s="93"/>
      <c r="R72" s="96"/>
      <c r="S72" s="91"/>
      <c r="T72" s="91"/>
    </row>
    <row r="73" spans="1:53" x14ac:dyDescent="0.15">
      <c r="A73" s="92"/>
      <c r="B73" s="94"/>
      <c r="C73" s="94"/>
      <c r="D73" s="94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1"/>
      <c r="P73" s="93"/>
      <c r="Q73" s="93"/>
      <c r="R73" s="93"/>
      <c r="S73" s="91"/>
      <c r="T73" s="91"/>
    </row>
    <row r="74" spans="1:53" x14ac:dyDescent="0.15">
      <c r="A74" s="92"/>
      <c r="B74" s="94"/>
      <c r="C74" s="94"/>
      <c r="D74" s="94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1"/>
      <c r="P74" s="93"/>
      <c r="Q74" s="93"/>
      <c r="R74" s="93"/>
      <c r="S74" s="91"/>
      <c r="T74" s="91"/>
    </row>
    <row r="75" spans="1:53" ht="24" x14ac:dyDescent="0.25">
      <c r="A75" s="92"/>
      <c r="B75" s="94"/>
      <c r="C75" s="94"/>
      <c r="D75" s="94"/>
      <c r="E75" s="93"/>
      <c r="F75" s="95" t="s">
        <v>65</v>
      </c>
      <c r="G75" s="93"/>
      <c r="H75" s="93"/>
      <c r="I75" s="93"/>
      <c r="J75" s="93"/>
      <c r="K75" s="93"/>
      <c r="L75" s="93"/>
      <c r="M75" s="93"/>
      <c r="N75" s="93"/>
      <c r="O75" s="91"/>
      <c r="P75" s="93"/>
      <c r="Q75" s="93"/>
      <c r="R75" s="93"/>
      <c r="S75" s="91"/>
      <c r="T75" s="91"/>
    </row>
    <row r="76" spans="1:53" x14ac:dyDescent="0.15">
      <c r="A76" s="92"/>
      <c r="B76" s="94"/>
      <c r="C76" s="94"/>
      <c r="D76" s="94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1"/>
      <c r="P76" s="93"/>
      <c r="Q76" s="93"/>
      <c r="R76" s="93"/>
      <c r="S76" s="91"/>
      <c r="T76" s="91"/>
    </row>
    <row r="77" spans="1:53" ht="24" customHeight="1" x14ac:dyDescent="0.15">
      <c r="A77" s="92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</row>
    <row r="78" spans="1:53" ht="14.25" thickBot="1" x14ac:dyDescent="0.2"/>
    <row r="79" spans="1:53" x14ac:dyDescent="0.15">
      <c r="W79" s="90" t="s">
        <v>64</v>
      </c>
      <c r="X79" s="27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8"/>
    </row>
    <row r="80" spans="1:53" x14ac:dyDescent="0.15">
      <c r="W80" s="8"/>
      <c r="X80" s="280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6"/>
    </row>
    <row r="81" spans="20:53" x14ac:dyDescent="0.15">
      <c r="W81" s="8"/>
      <c r="X81" s="280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6"/>
    </row>
    <row r="82" spans="20:53" ht="18.75" x14ac:dyDescent="0.15">
      <c r="W82" s="8"/>
      <c r="X82" s="280"/>
      <c r="Y82" s="7"/>
      <c r="Z82" s="7"/>
      <c r="AA82" s="7"/>
      <c r="AB82" s="381" t="s">
        <v>63</v>
      </c>
      <c r="AC82" s="381"/>
      <c r="AD82" s="87"/>
      <c r="AE82" s="381" t="s">
        <v>62</v>
      </c>
      <c r="AF82" s="381"/>
      <c r="AG82" s="7"/>
      <c r="AH82" s="50"/>
      <c r="AI82" s="51"/>
      <c r="AJ82" s="50"/>
      <c r="AK82" s="49"/>
      <c r="AL82" s="49"/>
      <c r="AM82" s="49"/>
      <c r="AN82" s="49"/>
      <c r="AO82" s="49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6"/>
    </row>
    <row r="83" spans="20:53" ht="19.5" thickBot="1" x14ac:dyDescent="0.2">
      <c r="W83" s="8"/>
      <c r="X83" s="280"/>
      <c r="Y83" s="7"/>
      <c r="Z83" s="7"/>
      <c r="AA83" s="86"/>
      <c r="AB83" s="85" t="s">
        <v>46</v>
      </c>
      <c r="AC83" s="85" t="s">
        <v>61</v>
      </c>
      <c r="AD83" s="85"/>
      <c r="AE83" s="85" t="s">
        <v>46</v>
      </c>
      <c r="AF83" s="85" t="s">
        <v>61</v>
      </c>
      <c r="AG83" s="7"/>
      <c r="AH83" s="50"/>
      <c r="AI83" s="50"/>
      <c r="AJ83" s="50"/>
      <c r="AK83" s="49"/>
      <c r="AL83" s="49"/>
      <c r="AM83" s="49"/>
      <c r="AN83" s="49"/>
      <c r="AO83" s="49"/>
      <c r="AP83" s="7"/>
      <c r="AQ83" s="50"/>
      <c r="AR83" s="51"/>
      <c r="AS83" s="50"/>
      <c r="AT83" s="49"/>
      <c r="AU83" s="49"/>
      <c r="AV83" s="49"/>
      <c r="AW83" s="49"/>
      <c r="AX83" s="49"/>
      <c r="AY83" s="7"/>
      <c r="AZ83" s="7"/>
      <c r="BA83" s="6"/>
    </row>
    <row r="84" spans="20:53" x14ac:dyDescent="0.15">
      <c r="W84" s="17">
        <v>0.27083333333333331</v>
      </c>
      <c r="X84" s="282">
        <v>6.5</v>
      </c>
      <c r="Y84" s="7">
        <v>1</v>
      </c>
      <c r="Z84" s="79" t="s">
        <v>60</v>
      </c>
      <c r="AA84" s="73" t="s">
        <v>59</v>
      </c>
      <c r="AB84" s="72">
        <v>7800</v>
      </c>
      <c r="AC84" s="72">
        <v>38900</v>
      </c>
      <c r="AD84" s="73" t="s">
        <v>58</v>
      </c>
      <c r="AE84" s="72">
        <v>3900</v>
      </c>
      <c r="AF84" s="72">
        <v>19500</v>
      </c>
      <c r="AG84" s="7"/>
      <c r="AH84" s="289" t="s">
        <v>57</v>
      </c>
      <c r="AI84" s="290"/>
      <c r="AJ84" s="291"/>
      <c r="AK84" s="46" t="s">
        <v>40</v>
      </c>
      <c r="AL84" s="45" t="s">
        <v>39</v>
      </c>
      <c r="AM84" s="45" t="s">
        <v>38</v>
      </c>
      <c r="AN84" s="45" t="s">
        <v>37</v>
      </c>
      <c r="AO84" s="44" t="s">
        <v>36</v>
      </c>
      <c r="AP84" s="7"/>
      <c r="AQ84" s="289" t="s">
        <v>56</v>
      </c>
      <c r="AR84" s="290"/>
      <c r="AS84" s="291"/>
      <c r="AT84" s="84" t="s">
        <v>40</v>
      </c>
      <c r="AU84" s="83" t="s">
        <v>39</v>
      </c>
      <c r="AV84" s="82" t="s">
        <v>38</v>
      </c>
      <c r="AW84" s="81"/>
      <c r="AX84" s="80"/>
      <c r="AY84" s="7"/>
      <c r="AZ84" s="7"/>
      <c r="BA84" s="6"/>
    </row>
    <row r="85" spans="20:53" ht="14.25" thickBot="1" x14ac:dyDescent="0.2">
      <c r="W85" s="17">
        <v>0.29166666666666669</v>
      </c>
      <c r="X85" s="282">
        <v>7</v>
      </c>
      <c r="Y85" s="7">
        <v>2</v>
      </c>
      <c r="Z85" s="79" t="s">
        <v>55</v>
      </c>
      <c r="AA85" s="73" t="s">
        <v>54</v>
      </c>
      <c r="AB85" s="72">
        <v>15600</v>
      </c>
      <c r="AC85" s="72">
        <v>77900</v>
      </c>
      <c r="AD85" s="73" t="s">
        <v>51</v>
      </c>
      <c r="AE85" s="72">
        <v>7700</v>
      </c>
      <c r="AF85" s="72">
        <v>38900</v>
      </c>
      <c r="AG85" s="7"/>
      <c r="AH85" s="292"/>
      <c r="AI85" s="293"/>
      <c r="AJ85" s="294"/>
      <c r="AK85" s="38">
        <v>1</v>
      </c>
      <c r="AL85" s="37">
        <v>2</v>
      </c>
      <c r="AM85" s="37">
        <v>3</v>
      </c>
      <c r="AN85" s="37">
        <v>4</v>
      </c>
      <c r="AO85" s="36">
        <v>5</v>
      </c>
      <c r="AP85" s="7"/>
      <c r="AQ85" s="292"/>
      <c r="AR85" s="293"/>
      <c r="AS85" s="294"/>
      <c r="AT85" s="38">
        <v>1</v>
      </c>
      <c r="AU85" s="37">
        <v>2</v>
      </c>
      <c r="AV85" s="78">
        <v>3</v>
      </c>
      <c r="AW85" s="77"/>
      <c r="AX85" s="76"/>
      <c r="AY85" s="7"/>
      <c r="AZ85" s="7"/>
      <c r="BA85" s="6"/>
    </row>
    <row r="86" spans="20:53" ht="14.25" thickTop="1" x14ac:dyDescent="0.15">
      <c r="W86" s="17">
        <v>0.3125</v>
      </c>
      <c r="X86" s="283">
        <v>7.5</v>
      </c>
      <c r="Y86" s="7">
        <v>3</v>
      </c>
      <c r="Z86" s="16"/>
      <c r="AA86" s="73" t="s">
        <v>53</v>
      </c>
      <c r="AB86" s="72">
        <v>23300</v>
      </c>
      <c r="AC86" s="72">
        <v>116800</v>
      </c>
      <c r="AD86" s="71"/>
      <c r="AE86" s="7"/>
      <c r="AF86" s="7"/>
      <c r="AG86" s="7"/>
      <c r="AH86" s="319" t="s">
        <v>26</v>
      </c>
      <c r="AI86" s="29" t="s">
        <v>23</v>
      </c>
      <c r="AJ86" s="22">
        <v>1</v>
      </c>
      <c r="AK86" s="33">
        <v>3300</v>
      </c>
      <c r="AL86" s="32">
        <v>6600</v>
      </c>
      <c r="AM86" s="32">
        <v>66000</v>
      </c>
      <c r="AN86" s="32">
        <v>66000</v>
      </c>
      <c r="AO86" s="31">
        <v>33000</v>
      </c>
      <c r="AP86" s="7"/>
      <c r="AQ86" s="319" t="s">
        <v>26</v>
      </c>
      <c r="AR86" s="75" t="s">
        <v>23</v>
      </c>
      <c r="AS86" s="22">
        <v>1</v>
      </c>
      <c r="AT86" s="33">
        <v>330</v>
      </c>
      <c r="AU86" s="32">
        <v>660</v>
      </c>
      <c r="AV86" s="74">
        <v>6600</v>
      </c>
      <c r="AW86" s="63"/>
      <c r="AX86" s="52"/>
      <c r="AY86" s="7"/>
      <c r="AZ86" s="7"/>
      <c r="BA86" s="6"/>
    </row>
    <row r="87" spans="20:53" x14ac:dyDescent="0.15">
      <c r="T87" s="282"/>
      <c r="W87" s="17">
        <v>0.33333333333333331</v>
      </c>
      <c r="X87" s="283">
        <v>8</v>
      </c>
      <c r="Y87" s="7">
        <v>4</v>
      </c>
      <c r="Z87" s="16"/>
      <c r="AA87" s="73" t="s">
        <v>52</v>
      </c>
      <c r="AB87" s="72">
        <v>31100</v>
      </c>
      <c r="AC87" s="72">
        <v>155800</v>
      </c>
      <c r="AD87" s="71"/>
      <c r="AE87" s="69" t="s">
        <v>26</v>
      </c>
      <c r="AF87" s="69" t="s">
        <v>12</v>
      </c>
      <c r="AG87" s="7"/>
      <c r="AH87" s="287"/>
      <c r="AI87" s="25" t="s">
        <v>21</v>
      </c>
      <c r="AJ87" s="24">
        <v>2</v>
      </c>
      <c r="AK87" s="28">
        <v>5470</v>
      </c>
      <c r="AL87" s="27">
        <v>10940</v>
      </c>
      <c r="AM87" s="27">
        <v>109400</v>
      </c>
      <c r="AN87" s="27">
        <v>109400</v>
      </c>
      <c r="AO87" s="26">
        <v>54700</v>
      </c>
      <c r="AP87" s="7"/>
      <c r="AQ87" s="287"/>
      <c r="AR87" s="68" t="s">
        <v>21</v>
      </c>
      <c r="AS87" s="22">
        <v>2</v>
      </c>
      <c r="AT87" s="28">
        <v>540</v>
      </c>
      <c r="AU87" s="27">
        <v>1080</v>
      </c>
      <c r="AV87" s="67">
        <v>10800</v>
      </c>
      <c r="AW87" s="63"/>
      <c r="AX87" s="52"/>
      <c r="AY87" s="7"/>
      <c r="AZ87" s="7"/>
      <c r="BA87" s="6"/>
    </row>
    <row r="88" spans="20:53" x14ac:dyDescent="0.15">
      <c r="W88" s="17">
        <v>0.35416666666666669</v>
      </c>
      <c r="X88" s="283">
        <v>8.5</v>
      </c>
      <c r="Y88" s="7">
        <v>5</v>
      </c>
      <c r="Z88" s="16"/>
      <c r="AA88" s="73" t="s">
        <v>51</v>
      </c>
      <c r="AB88" s="72">
        <v>38900</v>
      </c>
      <c r="AC88" s="72">
        <v>194700</v>
      </c>
      <c r="AD88" s="71"/>
      <c r="AE88" s="7"/>
      <c r="AF88" s="7"/>
      <c r="AG88" s="7"/>
      <c r="AH88" s="287"/>
      <c r="AI88" s="25" t="s">
        <v>22</v>
      </c>
      <c r="AJ88" s="24">
        <v>3</v>
      </c>
      <c r="AK88" s="28">
        <v>5470</v>
      </c>
      <c r="AL88" s="27">
        <v>10940</v>
      </c>
      <c r="AM88" s="27">
        <v>109400</v>
      </c>
      <c r="AN88" s="27">
        <v>109400</v>
      </c>
      <c r="AO88" s="26">
        <v>54700</v>
      </c>
      <c r="AP88" s="7"/>
      <c r="AQ88" s="320"/>
      <c r="AR88" s="68" t="s">
        <v>19</v>
      </c>
      <c r="AS88" s="22">
        <v>3</v>
      </c>
      <c r="AT88" s="28">
        <f>AT86+AT87</f>
        <v>870</v>
      </c>
      <c r="AU88" s="27">
        <f>AU86+AU87</f>
        <v>1740</v>
      </c>
      <c r="AV88" s="67">
        <f>AV86+AV87</f>
        <v>17400</v>
      </c>
      <c r="AW88" s="63"/>
      <c r="AX88" s="52"/>
      <c r="AY88" s="7"/>
      <c r="AZ88" s="7"/>
      <c r="BA88" s="6"/>
    </row>
    <row r="89" spans="20:53" x14ac:dyDescent="0.15">
      <c r="T89" s="282"/>
      <c r="W89" s="17">
        <v>0.375</v>
      </c>
      <c r="X89" s="283">
        <v>9</v>
      </c>
      <c r="Y89" s="7">
        <v>6</v>
      </c>
      <c r="Z89" s="16"/>
      <c r="AA89" s="70"/>
      <c r="AB89" s="7"/>
      <c r="AC89" s="7"/>
      <c r="AD89" s="7"/>
      <c r="AE89" s="7"/>
      <c r="AF89" s="7"/>
      <c r="AG89" s="7"/>
      <c r="AH89" s="287"/>
      <c r="AI89" s="25" t="s">
        <v>20</v>
      </c>
      <c r="AJ89" s="24">
        <v>4</v>
      </c>
      <c r="AK89" s="28">
        <f t="shared" ref="AK89:AO90" si="17">AK86+AK87</f>
        <v>8770</v>
      </c>
      <c r="AL89" s="27">
        <f t="shared" si="17"/>
        <v>17540</v>
      </c>
      <c r="AM89" s="27">
        <f t="shared" si="17"/>
        <v>175400</v>
      </c>
      <c r="AN89" s="27">
        <f t="shared" si="17"/>
        <v>175400</v>
      </c>
      <c r="AO89" s="26">
        <f t="shared" si="17"/>
        <v>87700</v>
      </c>
      <c r="AP89" s="7"/>
      <c r="AQ89" s="286" t="s">
        <v>12</v>
      </c>
      <c r="AR89" s="68" t="s">
        <v>9</v>
      </c>
      <c r="AS89" s="22">
        <v>4</v>
      </c>
      <c r="AT89" s="28">
        <v>400</v>
      </c>
      <c r="AU89" s="27">
        <v>800</v>
      </c>
      <c r="AV89" s="67">
        <v>8000</v>
      </c>
      <c r="AW89" s="63"/>
      <c r="AX89" s="52"/>
      <c r="AY89" s="7"/>
      <c r="AZ89" s="7"/>
      <c r="BA89" s="6"/>
    </row>
    <row r="90" spans="20:53" x14ac:dyDescent="0.15">
      <c r="W90" s="17">
        <v>0.39583333333333331</v>
      </c>
      <c r="X90" s="283">
        <v>9.5</v>
      </c>
      <c r="Y90" s="7">
        <v>7</v>
      </c>
      <c r="Z90" s="16"/>
      <c r="AA90" s="16"/>
      <c r="AB90" s="7"/>
      <c r="AC90" s="7"/>
      <c r="AD90" s="7"/>
      <c r="AE90" s="69" t="s">
        <v>50</v>
      </c>
      <c r="AF90" s="69" t="s">
        <v>49</v>
      </c>
      <c r="AG90" s="7"/>
      <c r="AH90" s="287"/>
      <c r="AI90" s="25" t="s">
        <v>48</v>
      </c>
      <c r="AJ90" s="24">
        <v>5</v>
      </c>
      <c r="AK90" s="28">
        <f t="shared" si="17"/>
        <v>10940</v>
      </c>
      <c r="AL90" s="27">
        <f t="shared" si="17"/>
        <v>21880</v>
      </c>
      <c r="AM90" s="27">
        <f t="shared" si="17"/>
        <v>218800</v>
      </c>
      <c r="AN90" s="27">
        <f t="shared" si="17"/>
        <v>218800</v>
      </c>
      <c r="AO90" s="26">
        <f t="shared" si="17"/>
        <v>109400</v>
      </c>
      <c r="AP90" s="7"/>
      <c r="AQ90" s="287"/>
      <c r="AR90" s="68" t="s">
        <v>47</v>
      </c>
      <c r="AS90" s="22">
        <v>5</v>
      </c>
      <c r="AT90" s="28">
        <v>650</v>
      </c>
      <c r="AU90" s="27">
        <v>1300</v>
      </c>
      <c r="AV90" s="67">
        <v>13000</v>
      </c>
      <c r="AW90" s="63"/>
      <c r="AX90" s="52"/>
      <c r="AY90" s="7"/>
      <c r="AZ90" s="7"/>
      <c r="BA90" s="6"/>
    </row>
    <row r="91" spans="20:53" ht="14.25" thickBot="1" x14ac:dyDescent="0.2">
      <c r="T91" s="282"/>
      <c r="W91" s="17">
        <v>0.41666666666666669</v>
      </c>
      <c r="X91" s="283">
        <v>10</v>
      </c>
      <c r="Y91" s="7">
        <v>8</v>
      </c>
      <c r="Z91" s="16"/>
      <c r="AA91" s="57" t="s">
        <v>46</v>
      </c>
      <c r="AB91" s="47"/>
      <c r="AC91" s="7"/>
      <c r="AD91" s="7"/>
      <c r="AE91" s="7"/>
      <c r="AF91" s="7"/>
      <c r="AG91" s="7"/>
      <c r="AH91" s="320"/>
      <c r="AI91" s="25" t="s">
        <v>15</v>
      </c>
      <c r="AJ91" s="24">
        <v>6</v>
      </c>
      <c r="AK91" s="28">
        <v>11470</v>
      </c>
      <c r="AL91" s="27">
        <v>22940</v>
      </c>
      <c r="AM91" s="27">
        <v>229400</v>
      </c>
      <c r="AN91" s="27">
        <v>229400</v>
      </c>
      <c r="AO91" s="26">
        <v>114700</v>
      </c>
      <c r="AP91" s="7"/>
      <c r="AQ91" s="288"/>
      <c r="AR91" s="66" t="s">
        <v>43</v>
      </c>
      <c r="AS91" s="65">
        <v>6</v>
      </c>
      <c r="AT91" s="21">
        <f>AT89+AT90</f>
        <v>1050</v>
      </c>
      <c r="AU91" s="20">
        <f>AU89+AU90</f>
        <v>2100</v>
      </c>
      <c r="AV91" s="64">
        <f>AV89+AV90</f>
        <v>21000</v>
      </c>
      <c r="AW91" s="63"/>
      <c r="AX91" s="52"/>
      <c r="AY91" s="7"/>
      <c r="AZ91" s="7"/>
      <c r="BA91" s="6"/>
    </row>
    <row r="92" spans="20:53" ht="15" x14ac:dyDescent="0.15">
      <c r="W92" s="17">
        <v>0.4375</v>
      </c>
      <c r="X92" s="283">
        <v>10.5</v>
      </c>
      <c r="Y92" s="7">
        <v>9</v>
      </c>
      <c r="Z92" s="16"/>
      <c r="AA92" s="57" t="s">
        <v>45</v>
      </c>
      <c r="AB92" s="47"/>
      <c r="AC92" s="7"/>
      <c r="AD92" s="7"/>
      <c r="AE92" s="7"/>
      <c r="AF92" s="7"/>
      <c r="AG92" s="7"/>
      <c r="AH92" s="286" t="s">
        <v>12</v>
      </c>
      <c r="AI92" s="25" t="s">
        <v>9</v>
      </c>
      <c r="AJ92" s="24">
        <v>7</v>
      </c>
      <c r="AK92" s="28">
        <v>3960</v>
      </c>
      <c r="AL92" s="62">
        <v>7920</v>
      </c>
      <c r="AM92" s="27">
        <v>79200</v>
      </c>
      <c r="AN92" s="27">
        <v>79200</v>
      </c>
      <c r="AO92" s="26">
        <v>39600</v>
      </c>
      <c r="AP92" s="7"/>
      <c r="AQ92" s="61"/>
      <c r="AR92" s="60"/>
      <c r="AS92" s="59"/>
      <c r="AT92" s="58"/>
      <c r="AU92" s="58"/>
      <c r="AV92" s="58"/>
      <c r="AW92" s="52"/>
      <c r="AX92" s="52"/>
      <c r="AY92" s="7"/>
      <c r="AZ92" s="7"/>
      <c r="BA92" s="6"/>
    </row>
    <row r="93" spans="20:53" x14ac:dyDescent="0.15">
      <c r="T93" s="282"/>
      <c r="W93" s="17">
        <v>0.45833333333333331</v>
      </c>
      <c r="X93" s="283">
        <v>11</v>
      </c>
      <c r="Y93" s="7">
        <v>10</v>
      </c>
      <c r="Z93" s="16"/>
      <c r="AA93" s="16"/>
      <c r="AB93" s="7"/>
      <c r="AC93" s="7"/>
      <c r="AD93" s="7"/>
      <c r="AE93" s="7"/>
      <c r="AF93" s="7"/>
      <c r="AG93" s="7"/>
      <c r="AH93" s="287"/>
      <c r="AI93" s="25" t="s">
        <v>7</v>
      </c>
      <c r="AJ93" s="24">
        <v>8</v>
      </c>
      <c r="AK93" s="28">
        <v>6560</v>
      </c>
      <c r="AL93" s="27">
        <v>13120</v>
      </c>
      <c r="AM93" s="27">
        <v>131200</v>
      </c>
      <c r="AN93" s="27">
        <v>131200</v>
      </c>
      <c r="AO93" s="26">
        <v>65600</v>
      </c>
      <c r="AP93" s="7"/>
      <c r="AQ93" s="55"/>
      <c r="AR93" s="54"/>
      <c r="AS93" s="53"/>
      <c r="AT93" s="52"/>
      <c r="AU93" s="52"/>
      <c r="AV93" s="52"/>
      <c r="AW93" s="52"/>
      <c r="AX93" s="52"/>
      <c r="AY93" s="7"/>
      <c r="AZ93" s="7"/>
      <c r="BA93" s="6"/>
    </row>
    <row r="94" spans="20:53" x14ac:dyDescent="0.15">
      <c r="W94" s="17">
        <v>0.47916666666666669</v>
      </c>
      <c r="X94" s="283">
        <v>11.5</v>
      </c>
      <c r="Y94" s="7">
        <v>11</v>
      </c>
      <c r="Z94" s="16"/>
      <c r="AA94" s="57" t="s">
        <v>44</v>
      </c>
      <c r="AB94" s="47"/>
      <c r="AC94" s="7"/>
      <c r="AD94" s="7"/>
      <c r="AE94" s="7"/>
      <c r="AF94" s="7"/>
      <c r="AG94" s="7"/>
      <c r="AH94" s="287"/>
      <c r="AI94" s="25" t="s">
        <v>8</v>
      </c>
      <c r="AJ94" s="24">
        <v>9</v>
      </c>
      <c r="AK94" s="28">
        <v>6560</v>
      </c>
      <c r="AL94" s="27">
        <v>13120</v>
      </c>
      <c r="AM94" s="27">
        <v>131200</v>
      </c>
      <c r="AN94" s="27">
        <v>131200</v>
      </c>
      <c r="AO94" s="26">
        <v>65600</v>
      </c>
      <c r="AP94" s="7"/>
      <c r="AQ94" s="55"/>
      <c r="AR94" s="54"/>
      <c r="AS94" s="53"/>
      <c r="AT94" s="52"/>
      <c r="AU94" s="52"/>
      <c r="AV94" s="52"/>
      <c r="AW94" s="52"/>
      <c r="AX94" s="52"/>
      <c r="AY94" s="7"/>
      <c r="AZ94" s="7"/>
      <c r="BA94" s="6"/>
    </row>
    <row r="95" spans="20:53" x14ac:dyDescent="0.15">
      <c r="T95" s="282"/>
      <c r="W95" s="17">
        <v>0.5</v>
      </c>
      <c r="X95" s="283">
        <v>12</v>
      </c>
      <c r="Y95" s="7">
        <v>12</v>
      </c>
      <c r="Z95" s="16"/>
      <c r="AA95" s="56" t="s">
        <v>23</v>
      </c>
      <c r="AB95" s="47"/>
      <c r="AC95" s="7"/>
      <c r="AD95" s="7"/>
      <c r="AE95" s="7"/>
      <c r="AF95" s="7"/>
      <c r="AG95" s="7"/>
      <c r="AH95" s="287"/>
      <c r="AI95" s="25" t="s">
        <v>43</v>
      </c>
      <c r="AJ95" s="24">
        <v>10</v>
      </c>
      <c r="AK95" s="21">
        <f t="shared" ref="AK95:AO96" si="18">AK92+AK93</f>
        <v>10520</v>
      </c>
      <c r="AL95" s="20">
        <f t="shared" si="18"/>
        <v>21040</v>
      </c>
      <c r="AM95" s="20">
        <f t="shared" si="18"/>
        <v>210400</v>
      </c>
      <c r="AN95" s="20">
        <f t="shared" si="18"/>
        <v>210400</v>
      </c>
      <c r="AO95" s="19">
        <f t="shared" si="18"/>
        <v>105200</v>
      </c>
      <c r="AP95" s="7"/>
      <c r="AQ95" s="55"/>
      <c r="AR95" s="54"/>
      <c r="AS95" s="53"/>
      <c r="AT95" s="52"/>
      <c r="AU95" s="52"/>
      <c r="AV95" s="52"/>
      <c r="AW95" s="52"/>
      <c r="AX95" s="52"/>
      <c r="AY95" s="7"/>
      <c r="AZ95" s="7"/>
      <c r="BA95" s="6"/>
    </row>
    <row r="96" spans="20:53" x14ac:dyDescent="0.15">
      <c r="W96" s="17">
        <v>0.52083333333333337</v>
      </c>
      <c r="X96" s="283">
        <v>12.5</v>
      </c>
      <c r="Y96" s="7">
        <v>13</v>
      </c>
      <c r="Z96" s="16"/>
      <c r="AA96" s="48" t="s">
        <v>21</v>
      </c>
      <c r="AB96" s="47"/>
      <c r="AC96" s="7"/>
      <c r="AD96" s="7"/>
      <c r="AE96" s="7"/>
      <c r="AF96" s="7"/>
      <c r="AG96" s="7"/>
      <c r="AH96" s="287"/>
      <c r="AI96" s="25" t="s">
        <v>4</v>
      </c>
      <c r="AJ96" s="24">
        <v>11</v>
      </c>
      <c r="AK96" s="21">
        <f t="shared" si="18"/>
        <v>13120</v>
      </c>
      <c r="AL96" s="20">
        <f t="shared" si="18"/>
        <v>26240</v>
      </c>
      <c r="AM96" s="20">
        <f t="shared" si="18"/>
        <v>262400</v>
      </c>
      <c r="AN96" s="20">
        <f t="shared" si="18"/>
        <v>262400</v>
      </c>
      <c r="AO96" s="19">
        <f t="shared" si="18"/>
        <v>131200</v>
      </c>
      <c r="AP96" s="7"/>
      <c r="AQ96" s="55"/>
      <c r="AR96" s="54"/>
      <c r="AS96" s="53"/>
      <c r="AT96" s="52"/>
      <c r="AU96" s="52"/>
      <c r="AV96" s="52"/>
      <c r="AW96" s="52"/>
      <c r="AX96" s="52"/>
      <c r="AY96" s="7"/>
      <c r="AZ96" s="7"/>
      <c r="BA96" s="6"/>
    </row>
    <row r="97" spans="20:53" ht="14.25" thickBot="1" x14ac:dyDescent="0.2">
      <c r="T97" s="282"/>
      <c r="W97" s="17">
        <v>0.54166666666666663</v>
      </c>
      <c r="X97" s="283">
        <v>13</v>
      </c>
      <c r="Y97" s="7">
        <v>14</v>
      </c>
      <c r="Z97" s="16"/>
      <c r="AA97" s="48" t="s">
        <v>22</v>
      </c>
      <c r="AB97" s="47"/>
      <c r="AC97" s="7"/>
      <c r="AD97" s="7"/>
      <c r="AE97" s="7"/>
      <c r="AF97" s="7"/>
      <c r="AG97" s="7"/>
      <c r="AH97" s="288"/>
      <c r="AI97" s="14" t="s">
        <v>2</v>
      </c>
      <c r="AJ97" s="15">
        <v>12</v>
      </c>
      <c r="AK97" s="12">
        <v>13760</v>
      </c>
      <c r="AL97" s="11">
        <v>27520</v>
      </c>
      <c r="AM97" s="11">
        <v>275200</v>
      </c>
      <c r="AN97" s="11">
        <v>275200</v>
      </c>
      <c r="AO97" s="10">
        <v>137600</v>
      </c>
      <c r="AP97" s="7"/>
      <c r="AQ97" s="55"/>
      <c r="AR97" s="54"/>
      <c r="AS97" s="53"/>
      <c r="AT97" s="52"/>
      <c r="AU97" s="52"/>
      <c r="AV97" s="52"/>
      <c r="AW97" s="52"/>
      <c r="AX97" s="52"/>
      <c r="AY97" s="7"/>
      <c r="AZ97" s="7"/>
      <c r="BA97" s="6"/>
    </row>
    <row r="98" spans="20:53" x14ac:dyDescent="0.15">
      <c r="W98" s="17">
        <v>0.5625</v>
      </c>
      <c r="X98" s="283">
        <v>13.5</v>
      </c>
      <c r="Y98" s="7">
        <v>15</v>
      </c>
      <c r="Z98" s="16"/>
      <c r="AA98" s="48" t="s">
        <v>19</v>
      </c>
      <c r="AB98" s="47"/>
      <c r="AC98" s="7"/>
      <c r="AD98" s="7"/>
      <c r="AE98" s="7"/>
      <c r="AF98" s="7"/>
      <c r="AG98" s="7"/>
      <c r="AH98" s="50"/>
      <c r="AI98" s="50"/>
      <c r="AJ98" s="50"/>
      <c r="AK98" s="49"/>
      <c r="AL98" s="49"/>
      <c r="AM98" s="49"/>
      <c r="AN98" s="49"/>
      <c r="AO98" s="49"/>
      <c r="AP98" s="7"/>
      <c r="AQ98" s="55"/>
      <c r="AR98" s="54"/>
      <c r="AS98" s="53"/>
      <c r="AT98" s="52"/>
      <c r="AU98" s="52"/>
      <c r="AV98" s="52"/>
      <c r="AW98" s="52"/>
      <c r="AX98" s="52"/>
      <c r="AY98" s="7"/>
      <c r="AZ98" s="7"/>
      <c r="BA98" s="6"/>
    </row>
    <row r="99" spans="20:53" ht="19.5" thickBot="1" x14ac:dyDescent="0.2">
      <c r="T99" s="282"/>
      <c r="W99" s="17">
        <v>0.58333333333333337</v>
      </c>
      <c r="X99" s="283">
        <v>14</v>
      </c>
      <c r="Y99" s="7">
        <v>16</v>
      </c>
      <c r="Z99" s="16"/>
      <c r="AA99" s="48" t="s">
        <v>42</v>
      </c>
      <c r="AB99" s="47"/>
      <c r="AC99" s="7"/>
      <c r="AD99" s="7"/>
      <c r="AE99" s="7"/>
      <c r="AF99" s="7"/>
      <c r="AG99" s="7"/>
      <c r="AH99" s="50"/>
      <c r="AI99" s="51"/>
      <c r="AJ99" s="50"/>
      <c r="AK99" s="49"/>
      <c r="AL99" s="49"/>
      <c r="AM99" s="49"/>
      <c r="AN99" s="49"/>
      <c r="AO99" s="49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6"/>
    </row>
    <row r="100" spans="20:53" x14ac:dyDescent="0.15">
      <c r="W100" s="17">
        <v>0.60416666666666663</v>
      </c>
      <c r="X100" s="283">
        <v>14.5</v>
      </c>
      <c r="Y100" s="7">
        <v>17</v>
      </c>
      <c r="Z100" s="16"/>
      <c r="AA100" s="48" t="s">
        <v>15</v>
      </c>
      <c r="AB100" s="47"/>
      <c r="AC100" s="7"/>
      <c r="AD100" s="7"/>
      <c r="AE100" s="7"/>
      <c r="AF100" s="7"/>
      <c r="AG100" s="7"/>
      <c r="AH100" s="289" t="s">
        <v>41</v>
      </c>
      <c r="AI100" s="290"/>
      <c r="AJ100" s="291"/>
      <c r="AK100" s="46" t="s">
        <v>40</v>
      </c>
      <c r="AL100" s="45" t="s">
        <v>39</v>
      </c>
      <c r="AM100" s="45" t="s">
        <v>38</v>
      </c>
      <c r="AN100" s="45" t="s">
        <v>37</v>
      </c>
      <c r="AO100" s="44" t="s">
        <v>36</v>
      </c>
      <c r="AP100" s="7"/>
      <c r="AQ100" s="289" t="s">
        <v>35</v>
      </c>
      <c r="AR100" s="290"/>
      <c r="AS100" s="291"/>
      <c r="AT100" s="43" t="s">
        <v>34</v>
      </c>
      <c r="AU100" s="41" t="s">
        <v>33</v>
      </c>
      <c r="AV100" s="40" t="s">
        <v>32</v>
      </c>
      <c r="AW100" s="42" t="s">
        <v>31</v>
      </c>
      <c r="AX100" s="41" t="s">
        <v>30</v>
      </c>
      <c r="AY100" s="40" t="s">
        <v>29</v>
      </c>
      <c r="AZ100" s="39" t="s">
        <v>28</v>
      </c>
      <c r="BA100" s="6"/>
    </row>
    <row r="101" spans="20:53" ht="14.25" thickBot="1" x14ac:dyDescent="0.2">
      <c r="T101" s="282"/>
      <c r="W101" s="17">
        <v>0.625</v>
      </c>
      <c r="X101" s="283">
        <v>15</v>
      </c>
      <c r="Y101" s="7">
        <v>18</v>
      </c>
      <c r="Z101" s="16"/>
      <c r="AA101" s="7"/>
      <c r="AB101" s="7"/>
      <c r="AC101" s="7"/>
      <c r="AD101" s="7"/>
      <c r="AE101" s="7"/>
      <c r="AF101" s="7"/>
      <c r="AG101" s="7"/>
      <c r="AH101" s="292"/>
      <c r="AI101" s="293"/>
      <c r="AJ101" s="294"/>
      <c r="AK101" s="38">
        <v>1</v>
      </c>
      <c r="AL101" s="37">
        <v>2</v>
      </c>
      <c r="AM101" s="37">
        <v>3</v>
      </c>
      <c r="AN101" s="37">
        <v>4</v>
      </c>
      <c r="AO101" s="36">
        <v>5</v>
      </c>
      <c r="AP101" s="7"/>
      <c r="AQ101" s="292"/>
      <c r="AR101" s="293"/>
      <c r="AS101" s="294"/>
      <c r="AT101" s="38">
        <v>1</v>
      </c>
      <c r="AU101" s="37">
        <v>2</v>
      </c>
      <c r="AV101" s="36">
        <v>3</v>
      </c>
      <c r="AW101" s="38">
        <v>4</v>
      </c>
      <c r="AX101" s="37">
        <v>5</v>
      </c>
      <c r="AY101" s="36">
        <v>6</v>
      </c>
      <c r="AZ101" s="35">
        <v>7</v>
      </c>
      <c r="BA101" s="6"/>
    </row>
    <row r="102" spans="20:53" ht="14.25" thickTop="1" x14ac:dyDescent="0.15">
      <c r="W102" s="17">
        <v>0.64583333333333337</v>
      </c>
      <c r="X102" s="283">
        <v>15.5</v>
      </c>
      <c r="Y102" s="7">
        <v>19</v>
      </c>
      <c r="Z102" s="16"/>
      <c r="AA102" s="16" t="s">
        <v>27</v>
      </c>
      <c r="AB102" s="7"/>
      <c r="AC102" s="7"/>
      <c r="AD102" s="7"/>
      <c r="AE102" s="7"/>
      <c r="AF102" s="7"/>
      <c r="AG102" s="7"/>
      <c r="AH102" s="319" t="s">
        <v>26</v>
      </c>
      <c r="AI102" s="29" t="s">
        <v>23</v>
      </c>
      <c r="AJ102" s="22">
        <v>1</v>
      </c>
      <c r="AK102" s="33">
        <v>2370</v>
      </c>
      <c r="AL102" s="32">
        <v>4740</v>
      </c>
      <c r="AM102" s="32">
        <v>47400</v>
      </c>
      <c r="AN102" s="32">
        <v>47400</v>
      </c>
      <c r="AO102" s="31">
        <v>23700</v>
      </c>
      <c r="AP102" s="7"/>
      <c r="AQ102" s="319" t="s">
        <v>26</v>
      </c>
      <c r="AR102" s="29" t="s">
        <v>25</v>
      </c>
      <c r="AS102" s="34">
        <v>1</v>
      </c>
      <c r="AT102" s="33">
        <v>2380</v>
      </c>
      <c r="AU102" s="32">
        <v>47600</v>
      </c>
      <c r="AV102" s="31">
        <v>23800</v>
      </c>
      <c r="AW102" s="33">
        <f t="shared" ref="AW102:AW113" si="19">AT102/2</f>
        <v>1190</v>
      </c>
      <c r="AX102" s="32">
        <f t="shared" ref="AX102:AX113" si="20">AU102/2</f>
        <v>23800</v>
      </c>
      <c r="AY102" s="31">
        <f t="shared" ref="AY102:AY113" si="21">AV102/2</f>
        <v>11900</v>
      </c>
      <c r="AZ102" s="30">
        <v>23800</v>
      </c>
      <c r="BA102" s="6"/>
    </row>
    <row r="103" spans="20:53" x14ac:dyDescent="0.15">
      <c r="T103" s="282"/>
      <c r="W103" s="17">
        <v>0.66666666666666663</v>
      </c>
      <c r="X103" s="282">
        <v>16</v>
      </c>
      <c r="Y103" s="7">
        <v>20</v>
      </c>
      <c r="Z103" s="16"/>
      <c r="AA103" s="16" t="s">
        <v>24</v>
      </c>
      <c r="AB103" s="7"/>
      <c r="AC103" s="7"/>
      <c r="AD103" s="7"/>
      <c r="AE103" s="7"/>
      <c r="AF103" s="7"/>
      <c r="AG103" s="7"/>
      <c r="AH103" s="287"/>
      <c r="AI103" s="25" t="s">
        <v>21</v>
      </c>
      <c r="AJ103" s="24">
        <v>2</v>
      </c>
      <c r="AK103" s="28">
        <v>3820</v>
      </c>
      <c r="AL103" s="27">
        <v>7640</v>
      </c>
      <c r="AM103" s="27">
        <v>76400</v>
      </c>
      <c r="AN103" s="27">
        <v>76400</v>
      </c>
      <c r="AO103" s="26">
        <v>38200</v>
      </c>
      <c r="AP103" s="7"/>
      <c r="AQ103" s="287"/>
      <c r="AR103" s="25" t="s">
        <v>23</v>
      </c>
      <c r="AS103" s="22">
        <v>2</v>
      </c>
      <c r="AT103" s="28">
        <v>2900</v>
      </c>
      <c r="AU103" s="27">
        <v>58000</v>
      </c>
      <c r="AV103" s="26">
        <v>29000</v>
      </c>
      <c r="AW103" s="28">
        <f t="shared" si="19"/>
        <v>1450</v>
      </c>
      <c r="AX103" s="27">
        <f t="shared" si="20"/>
        <v>29000</v>
      </c>
      <c r="AY103" s="26">
        <f t="shared" si="21"/>
        <v>14500</v>
      </c>
      <c r="AZ103" s="18">
        <v>29000</v>
      </c>
      <c r="BA103" s="6"/>
    </row>
    <row r="104" spans="20:53" x14ac:dyDescent="0.15">
      <c r="W104" s="17">
        <v>0.6875</v>
      </c>
      <c r="X104" s="282">
        <v>16.5</v>
      </c>
      <c r="Y104" s="7">
        <v>21</v>
      </c>
      <c r="Z104" s="7"/>
      <c r="AA104" s="7"/>
      <c r="AB104" s="7"/>
      <c r="AC104" s="7"/>
      <c r="AD104" s="7"/>
      <c r="AE104" s="7"/>
      <c r="AF104" s="7"/>
      <c r="AG104" s="7"/>
      <c r="AH104" s="287"/>
      <c r="AI104" s="25" t="s">
        <v>22</v>
      </c>
      <c r="AJ104" s="24">
        <v>3</v>
      </c>
      <c r="AK104" s="28">
        <v>3820</v>
      </c>
      <c r="AL104" s="27">
        <v>7640</v>
      </c>
      <c r="AM104" s="27">
        <v>76400</v>
      </c>
      <c r="AN104" s="27">
        <v>76400</v>
      </c>
      <c r="AO104" s="26">
        <v>38200</v>
      </c>
      <c r="AP104" s="7"/>
      <c r="AQ104" s="287"/>
      <c r="AR104" s="25" t="s">
        <v>21</v>
      </c>
      <c r="AS104" s="22">
        <v>3</v>
      </c>
      <c r="AT104" s="28">
        <v>4760</v>
      </c>
      <c r="AU104" s="27">
        <v>95200</v>
      </c>
      <c r="AV104" s="26">
        <v>47600</v>
      </c>
      <c r="AW104" s="28">
        <f t="shared" si="19"/>
        <v>2380</v>
      </c>
      <c r="AX104" s="27">
        <f t="shared" si="20"/>
        <v>47600</v>
      </c>
      <c r="AY104" s="26">
        <f t="shared" si="21"/>
        <v>23800</v>
      </c>
      <c r="AZ104" s="18">
        <v>47600</v>
      </c>
      <c r="BA104" s="6"/>
    </row>
    <row r="105" spans="20:53" x14ac:dyDescent="0.15">
      <c r="T105" s="282"/>
      <c r="W105" s="17">
        <v>0.70833333333333337</v>
      </c>
      <c r="X105" s="282">
        <v>17</v>
      </c>
      <c r="Y105" s="7">
        <v>22</v>
      </c>
      <c r="Z105" s="7"/>
      <c r="AA105" s="7"/>
      <c r="AB105" s="7"/>
      <c r="AC105" s="7"/>
      <c r="AD105" s="7"/>
      <c r="AE105" s="7"/>
      <c r="AF105" s="7"/>
      <c r="AG105" s="7"/>
      <c r="AH105" s="287"/>
      <c r="AI105" s="25" t="s">
        <v>20</v>
      </c>
      <c r="AJ105" s="24">
        <v>4</v>
      </c>
      <c r="AK105" s="28">
        <f t="shared" ref="AK105:AO106" si="22">AK102+AK103</f>
        <v>6190</v>
      </c>
      <c r="AL105" s="27">
        <f t="shared" si="22"/>
        <v>12380</v>
      </c>
      <c r="AM105" s="27">
        <f t="shared" si="22"/>
        <v>123800</v>
      </c>
      <c r="AN105" s="27">
        <f t="shared" si="22"/>
        <v>123800</v>
      </c>
      <c r="AO105" s="26">
        <f t="shared" si="22"/>
        <v>61900</v>
      </c>
      <c r="AP105" s="7"/>
      <c r="AQ105" s="287"/>
      <c r="AR105" s="25" t="s">
        <v>19</v>
      </c>
      <c r="AS105" s="22">
        <v>4</v>
      </c>
      <c r="AT105" s="28">
        <v>6720</v>
      </c>
      <c r="AU105" s="27">
        <v>134400</v>
      </c>
      <c r="AV105" s="26">
        <v>67200</v>
      </c>
      <c r="AW105" s="28">
        <f t="shared" si="19"/>
        <v>3360</v>
      </c>
      <c r="AX105" s="27">
        <f t="shared" si="20"/>
        <v>67200</v>
      </c>
      <c r="AY105" s="26">
        <f t="shared" si="21"/>
        <v>33600</v>
      </c>
      <c r="AZ105" s="18">
        <v>67200</v>
      </c>
      <c r="BA105" s="6"/>
    </row>
    <row r="106" spans="20:53" x14ac:dyDescent="0.15">
      <c r="W106" s="17">
        <v>0.72916666666666663</v>
      </c>
      <c r="X106" s="282">
        <v>17.5</v>
      </c>
      <c r="Y106" s="7">
        <v>23</v>
      </c>
      <c r="Z106" s="7"/>
      <c r="AA106" s="16"/>
      <c r="AB106" s="7"/>
      <c r="AC106" s="7"/>
      <c r="AD106" s="7"/>
      <c r="AE106" s="7"/>
      <c r="AF106" s="7"/>
      <c r="AG106" s="7"/>
      <c r="AH106" s="287"/>
      <c r="AI106" s="25" t="s">
        <v>18</v>
      </c>
      <c r="AJ106" s="24">
        <v>5</v>
      </c>
      <c r="AK106" s="28">
        <f t="shared" si="22"/>
        <v>7640</v>
      </c>
      <c r="AL106" s="27">
        <f t="shared" si="22"/>
        <v>15280</v>
      </c>
      <c r="AM106" s="27">
        <f t="shared" si="22"/>
        <v>152800</v>
      </c>
      <c r="AN106" s="27">
        <f t="shared" si="22"/>
        <v>152800</v>
      </c>
      <c r="AO106" s="26">
        <f t="shared" si="22"/>
        <v>76400</v>
      </c>
      <c r="AP106" s="7"/>
      <c r="AQ106" s="287"/>
      <c r="AR106" s="25" t="s">
        <v>17</v>
      </c>
      <c r="AS106" s="22">
        <v>5</v>
      </c>
      <c r="AT106" s="28">
        <f>AT102+AT103</f>
        <v>5280</v>
      </c>
      <c r="AU106" s="27">
        <f>AU102+AU103</f>
        <v>105600</v>
      </c>
      <c r="AV106" s="26">
        <f>AV102+AV103</f>
        <v>52800</v>
      </c>
      <c r="AW106" s="28">
        <f t="shared" si="19"/>
        <v>2640</v>
      </c>
      <c r="AX106" s="27">
        <f t="shared" si="20"/>
        <v>52800</v>
      </c>
      <c r="AY106" s="26">
        <f t="shared" si="21"/>
        <v>26400</v>
      </c>
      <c r="AZ106" s="18">
        <f>AZ102+AZ103</f>
        <v>52800</v>
      </c>
      <c r="BA106" s="6"/>
    </row>
    <row r="107" spans="20:53" x14ac:dyDescent="0.15">
      <c r="T107" s="282"/>
      <c r="W107" s="17">
        <v>0.75</v>
      </c>
      <c r="X107" s="282">
        <v>18</v>
      </c>
      <c r="Y107" s="7">
        <v>24</v>
      </c>
      <c r="Z107" s="7"/>
      <c r="AA107" s="16" t="s">
        <v>16</v>
      </c>
      <c r="AB107" s="7"/>
      <c r="AC107" s="7"/>
      <c r="AD107" s="7"/>
      <c r="AE107" s="7"/>
      <c r="AF107" s="7"/>
      <c r="AG107" s="7"/>
      <c r="AH107" s="320"/>
      <c r="AI107" s="25" t="s">
        <v>15</v>
      </c>
      <c r="AJ107" s="24">
        <v>6</v>
      </c>
      <c r="AK107" s="28">
        <v>7950</v>
      </c>
      <c r="AL107" s="27">
        <v>15900</v>
      </c>
      <c r="AM107" s="27">
        <v>159000</v>
      </c>
      <c r="AN107" s="27">
        <v>159000</v>
      </c>
      <c r="AO107" s="26">
        <v>79500</v>
      </c>
      <c r="AP107" s="7"/>
      <c r="AQ107" s="320"/>
      <c r="AR107" s="25" t="s">
        <v>14</v>
      </c>
      <c r="AS107" s="22">
        <v>6</v>
      </c>
      <c r="AT107" s="28">
        <f>AT102+AT105</f>
        <v>9100</v>
      </c>
      <c r="AU107" s="27">
        <f>AU102+AU105</f>
        <v>182000</v>
      </c>
      <c r="AV107" s="26">
        <f>AV102+AV105</f>
        <v>91000</v>
      </c>
      <c r="AW107" s="28">
        <f t="shared" si="19"/>
        <v>4550</v>
      </c>
      <c r="AX107" s="27">
        <f t="shared" si="20"/>
        <v>91000</v>
      </c>
      <c r="AY107" s="26">
        <f t="shared" si="21"/>
        <v>45500</v>
      </c>
      <c r="AZ107" s="18">
        <f>AZ102+AZ105</f>
        <v>91000</v>
      </c>
      <c r="BA107" s="6"/>
    </row>
    <row r="108" spans="20:53" x14ac:dyDescent="0.15">
      <c r="W108" s="17">
        <v>0.77083333333333337</v>
      </c>
      <c r="X108" s="282">
        <v>18.5</v>
      </c>
      <c r="Y108" s="7">
        <v>25</v>
      </c>
      <c r="Z108" s="7"/>
      <c r="AA108" s="16" t="s">
        <v>13</v>
      </c>
      <c r="AB108" s="7"/>
      <c r="AC108" s="7"/>
      <c r="AD108" s="7"/>
      <c r="AE108" s="7"/>
      <c r="AF108" s="7"/>
      <c r="AG108" s="7"/>
      <c r="AH108" s="286" t="s">
        <v>12</v>
      </c>
      <c r="AI108" s="25" t="s">
        <v>9</v>
      </c>
      <c r="AJ108" s="24">
        <v>7</v>
      </c>
      <c r="AK108" s="28">
        <v>2840</v>
      </c>
      <c r="AL108" s="27">
        <v>5680</v>
      </c>
      <c r="AM108" s="27">
        <v>56800</v>
      </c>
      <c r="AN108" s="27">
        <v>56800</v>
      </c>
      <c r="AO108" s="26">
        <v>28400</v>
      </c>
      <c r="AP108" s="7"/>
      <c r="AQ108" s="286" t="s">
        <v>12</v>
      </c>
      <c r="AR108" s="29" t="s">
        <v>11</v>
      </c>
      <c r="AS108" s="22">
        <v>7</v>
      </c>
      <c r="AT108" s="28">
        <v>2860</v>
      </c>
      <c r="AU108" s="27">
        <v>57200</v>
      </c>
      <c r="AV108" s="26">
        <v>28600</v>
      </c>
      <c r="AW108" s="28">
        <f t="shared" si="19"/>
        <v>1430</v>
      </c>
      <c r="AX108" s="27">
        <f t="shared" si="20"/>
        <v>28600</v>
      </c>
      <c r="AY108" s="26">
        <f t="shared" si="21"/>
        <v>14300</v>
      </c>
      <c r="AZ108" s="18">
        <v>28600</v>
      </c>
      <c r="BA108" s="6"/>
    </row>
    <row r="109" spans="20:53" x14ac:dyDescent="0.15">
      <c r="T109" s="282"/>
      <c r="W109" s="17">
        <v>0.79166666666666696</v>
      </c>
      <c r="X109" s="282">
        <v>19</v>
      </c>
      <c r="Y109" s="7">
        <v>26</v>
      </c>
      <c r="Z109" s="16"/>
      <c r="AA109" s="16" t="s">
        <v>10</v>
      </c>
      <c r="AB109" s="7"/>
      <c r="AC109" s="7"/>
      <c r="AD109" s="7"/>
      <c r="AE109" s="7"/>
      <c r="AF109" s="7"/>
      <c r="AG109" s="7"/>
      <c r="AH109" s="287"/>
      <c r="AI109" s="25" t="s">
        <v>7</v>
      </c>
      <c r="AJ109" s="24">
        <v>8</v>
      </c>
      <c r="AK109" s="28">
        <v>4580</v>
      </c>
      <c r="AL109" s="27">
        <v>9160</v>
      </c>
      <c r="AM109" s="27">
        <v>91600</v>
      </c>
      <c r="AN109" s="27">
        <v>91600</v>
      </c>
      <c r="AO109" s="26">
        <v>45800</v>
      </c>
      <c r="AP109" s="7"/>
      <c r="AQ109" s="287"/>
      <c r="AR109" s="25" t="s">
        <v>9</v>
      </c>
      <c r="AS109" s="22">
        <v>8</v>
      </c>
      <c r="AT109" s="28">
        <v>3480</v>
      </c>
      <c r="AU109" s="27">
        <v>69600</v>
      </c>
      <c r="AV109" s="26">
        <v>34800</v>
      </c>
      <c r="AW109" s="28">
        <f t="shared" si="19"/>
        <v>1740</v>
      </c>
      <c r="AX109" s="27">
        <f t="shared" si="20"/>
        <v>34800</v>
      </c>
      <c r="AY109" s="26">
        <f t="shared" si="21"/>
        <v>17400</v>
      </c>
      <c r="AZ109" s="18">
        <v>34800</v>
      </c>
      <c r="BA109" s="6"/>
    </row>
    <row r="110" spans="20:53" x14ac:dyDescent="0.15">
      <c r="W110" s="17">
        <v>0.8125</v>
      </c>
      <c r="X110" s="282">
        <v>19.5</v>
      </c>
      <c r="Y110" s="7">
        <v>27</v>
      </c>
      <c r="Z110" s="7"/>
      <c r="AA110" s="16"/>
      <c r="AB110" s="7"/>
      <c r="AC110" s="7"/>
      <c r="AD110" s="7"/>
      <c r="AE110" s="7"/>
      <c r="AF110" s="7"/>
      <c r="AG110" s="7"/>
      <c r="AH110" s="287"/>
      <c r="AI110" s="25" t="s">
        <v>8</v>
      </c>
      <c r="AJ110" s="24">
        <v>9</v>
      </c>
      <c r="AK110" s="28">
        <v>4580</v>
      </c>
      <c r="AL110" s="27">
        <v>9160</v>
      </c>
      <c r="AM110" s="27">
        <v>91600</v>
      </c>
      <c r="AN110" s="27">
        <v>91600</v>
      </c>
      <c r="AO110" s="26">
        <v>45800</v>
      </c>
      <c r="AP110" s="7"/>
      <c r="AQ110" s="287"/>
      <c r="AR110" s="25" t="s">
        <v>7</v>
      </c>
      <c r="AS110" s="22">
        <v>9</v>
      </c>
      <c r="AT110" s="28">
        <v>5720</v>
      </c>
      <c r="AU110" s="27">
        <v>114400</v>
      </c>
      <c r="AV110" s="26">
        <v>57200</v>
      </c>
      <c r="AW110" s="28">
        <f t="shared" si="19"/>
        <v>2860</v>
      </c>
      <c r="AX110" s="27">
        <f t="shared" si="20"/>
        <v>57200</v>
      </c>
      <c r="AY110" s="26">
        <f t="shared" si="21"/>
        <v>28600</v>
      </c>
      <c r="AZ110" s="18">
        <v>57200</v>
      </c>
      <c r="BA110" s="6"/>
    </row>
    <row r="111" spans="20:53" x14ac:dyDescent="0.15">
      <c r="T111" s="282"/>
      <c r="W111" s="17">
        <v>0.83333333333333304</v>
      </c>
      <c r="X111" s="282">
        <v>20</v>
      </c>
      <c r="Y111" s="7">
        <v>28</v>
      </c>
      <c r="Z111" s="7"/>
      <c r="AA111" s="16"/>
      <c r="AB111" s="7"/>
      <c r="AC111" s="7"/>
      <c r="AD111" s="7"/>
      <c r="AE111" s="7"/>
      <c r="AF111" s="7"/>
      <c r="AG111" s="7"/>
      <c r="AH111" s="287"/>
      <c r="AI111" s="25" t="s">
        <v>6</v>
      </c>
      <c r="AJ111" s="24">
        <v>10</v>
      </c>
      <c r="AK111" s="21">
        <f t="shared" ref="AK111:AO112" si="23">AK108+AK109</f>
        <v>7420</v>
      </c>
      <c r="AL111" s="20">
        <f t="shared" si="23"/>
        <v>14840</v>
      </c>
      <c r="AM111" s="20">
        <f t="shared" si="23"/>
        <v>148400</v>
      </c>
      <c r="AN111" s="20">
        <f t="shared" si="23"/>
        <v>148400</v>
      </c>
      <c r="AO111" s="19">
        <f t="shared" si="23"/>
        <v>74200</v>
      </c>
      <c r="AP111" s="7"/>
      <c r="AQ111" s="287"/>
      <c r="AR111" s="23" t="s">
        <v>5</v>
      </c>
      <c r="AS111" s="22">
        <v>10</v>
      </c>
      <c r="AT111" s="21">
        <v>8060</v>
      </c>
      <c r="AU111" s="20">
        <v>161200</v>
      </c>
      <c r="AV111" s="19">
        <v>80600</v>
      </c>
      <c r="AW111" s="21">
        <f t="shared" si="19"/>
        <v>4030</v>
      </c>
      <c r="AX111" s="20">
        <f t="shared" si="20"/>
        <v>80600</v>
      </c>
      <c r="AY111" s="19">
        <f t="shared" si="21"/>
        <v>40300</v>
      </c>
      <c r="AZ111" s="18">
        <v>80600</v>
      </c>
      <c r="BA111" s="6"/>
    </row>
    <row r="112" spans="20:53" x14ac:dyDescent="0.15">
      <c r="W112" s="17">
        <v>0.85416666666666696</v>
      </c>
      <c r="X112" s="282">
        <v>20.5</v>
      </c>
      <c r="Y112" s="7">
        <v>29</v>
      </c>
      <c r="Z112" s="7"/>
      <c r="AA112" s="16"/>
      <c r="AB112" s="7"/>
      <c r="AC112" s="7"/>
      <c r="AD112" s="7"/>
      <c r="AE112" s="7"/>
      <c r="AF112" s="7"/>
      <c r="AG112" s="7"/>
      <c r="AH112" s="287"/>
      <c r="AI112" s="25" t="s">
        <v>4</v>
      </c>
      <c r="AJ112" s="24">
        <v>11</v>
      </c>
      <c r="AK112" s="21">
        <f t="shared" si="23"/>
        <v>9160</v>
      </c>
      <c r="AL112" s="20">
        <f t="shared" si="23"/>
        <v>18320</v>
      </c>
      <c r="AM112" s="20">
        <f t="shared" si="23"/>
        <v>183200</v>
      </c>
      <c r="AN112" s="20">
        <f t="shared" si="23"/>
        <v>183200</v>
      </c>
      <c r="AO112" s="19">
        <f t="shared" si="23"/>
        <v>91600</v>
      </c>
      <c r="AP112" s="7"/>
      <c r="AQ112" s="287"/>
      <c r="AR112" s="23" t="s">
        <v>3</v>
      </c>
      <c r="AS112" s="22">
        <v>11</v>
      </c>
      <c r="AT112" s="21">
        <f>AT108+AT109</f>
        <v>6340</v>
      </c>
      <c r="AU112" s="20">
        <f>AU108+AU109</f>
        <v>126800</v>
      </c>
      <c r="AV112" s="19">
        <f>AV108+AV109</f>
        <v>63400</v>
      </c>
      <c r="AW112" s="21">
        <f t="shared" si="19"/>
        <v>3170</v>
      </c>
      <c r="AX112" s="20">
        <f t="shared" si="20"/>
        <v>63400</v>
      </c>
      <c r="AY112" s="19">
        <f t="shared" si="21"/>
        <v>31700</v>
      </c>
      <c r="AZ112" s="18">
        <f>AZ108+AZ109</f>
        <v>63400</v>
      </c>
      <c r="BA112" s="6"/>
    </row>
    <row r="113" spans="20:53" ht="14.25" thickBot="1" x14ac:dyDescent="0.2">
      <c r="T113" s="282"/>
      <c r="W113" s="17">
        <v>0.875</v>
      </c>
      <c r="X113" s="282">
        <v>21</v>
      </c>
      <c r="Y113" s="7">
        <v>30</v>
      </c>
      <c r="Z113" s="7"/>
      <c r="AA113" s="16"/>
      <c r="AB113" s="7"/>
      <c r="AC113" s="7"/>
      <c r="AD113" s="7"/>
      <c r="AE113" s="7"/>
      <c r="AF113" s="7"/>
      <c r="AG113" s="7"/>
      <c r="AH113" s="288"/>
      <c r="AI113" s="14" t="s">
        <v>2</v>
      </c>
      <c r="AJ113" s="15">
        <v>12</v>
      </c>
      <c r="AK113" s="12">
        <v>9540</v>
      </c>
      <c r="AL113" s="11">
        <v>19080</v>
      </c>
      <c r="AM113" s="11">
        <v>190800</v>
      </c>
      <c r="AN113" s="11">
        <v>190800</v>
      </c>
      <c r="AO113" s="10">
        <v>95400</v>
      </c>
      <c r="AP113" s="7"/>
      <c r="AQ113" s="288"/>
      <c r="AR113" s="14" t="s">
        <v>1</v>
      </c>
      <c r="AS113" s="13">
        <v>12</v>
      </c>
      <c r="AT113" s="12">
        <f>AT108+AT111</f>
        <v>10920</v>
      </c>
      <c r="AU113" s="11">
        <f>AU108+AU111</f>
        <v>218400</v>
      </c>
      <c r="AV113" s="10">
        <f>AV108+AV111</f>
        <v>109200</v>
      </c>
      <c r="AW113" s="12">
        <f t="shared" si="19"/>
        <v>5460</v>
      </c>
      <c r="AX113" s="11">
        <f t="shared" si="20"/>
        <v>109200</v>
      </c>
      <c r="AY113" s="10">
        <f t="shared" si="21"/>
        <v>54600</v>
      </c>
      <c r="AZ113" s="9">
        <f>AZ108+AZ111</f>
        <v>109200</v>
      </c>
      <c r="BA113" s="6"/>
    </row>
    <row r="114" spans="20:53" x14ac:dyDescent="0.15">
      <c r="W114" s="8"/>
      <c r="X114" s="280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6"/>
    </row>
    <row r="115" spans="20:53" x14ac:dyDescent="0.15">
      <c r="T115" s="282"/>
      <c r="W115" s="8"/>
      <c r="X115" s="280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6"/>
    </row>
    <row r="116" spans="20:53" ht="14.25" thickBot="1" x14ac:dyDescent="0.2">
      <c r="W116" s="5"/>
      <c r="X116" s="281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 t="s">
        <v>0</v>
      </c>
      <c r="BA116" s="3"/>
    </row>
    <row r="117" spans="20:53" x14ac:dyDescent="0.15">
      <c r="T117" s="282"/>
    </row>
    <row r="119" spans="20:53" x14ac:dyDescent="0.15">
      <c r="T119" s="282"/>
    </row>
  </sheetData>
  <sheetProtection sheet="1" objects="1" scenarios="1" selectLockedCells="1"/>
  <sortState ref="T87:T120">
    <sortCondition ref="T87"/>
  </sortState>
  <mergeCells count="116">
    <mergeCell ref="D19:E20"/>
    <mergeCell ref="G19:G20"/>
    <mergeCell ref="F3:R3"/>
    <mergeCell ref="G4:Q4"/>
    <mergeCell ref="B5:F5"/>
    <mergeCell ref="H5:J5"/>
    <mergeCell ref="L5:N5"/>
    <mergeCell ref="P5:R5"/>
    <mergeCell ref="G12:G16"/>
    <mergeCell ref="H33:I33"/>
    <mergeCell ref="L33:M33"/>
    <mergeCell ref="C30:F30"/>
    <mergeCell ref="C31:C36"/>
    <mergeCell ref="H31:I31"/>
    <mergeCell ref="T5:T6"/>
    <mergeCell ref="U5:U6"/>
    <mergeCell ref="B6:G7"/>
    <mergeCell ref="C25:C29"/>
    <mergeCell ref="D25:E29"/>
    <mergeCell ref="H21:I21"/>
    <mergeCell ref="C12:C20"/>
    <mergeCell ref="D12:D16"/>
    <mergeCell ref="D17:E18"/>
    <mergeCell ref="G17:G18"/>
    <mergeCell ref="L21:M21"/>
    <mergeCell ref="B9:F9"/>
    <mergeCell ref="P33:Q33"/>
    <mergeCell ref="D36:F36"/>
    <mergeCell ref="P21:Q21"/>
    <mergeCell ref="C23:D24"/>
    <mergeCell ref="G23:G24"/>
    <mergeCell ref="L31:M31"/>
    <mergeCell ref="L34:M34"/>
    <mergeCell ref="H37:I37"/>
    <mergeCell ref="B52:F52"/>
    <mergeCell ref="L37:M37"/>
    <mergeCell ref="AB82:AC82"/>
    <mergeCell ref="AE82:AF82"/>
    <mergeCell ref="AH84:AJ85"/>
    <mergeCell ref="B41:G41"/>
    <mergeCell ref="B42:G42"/>
    <mergeCell ref="B43:G43"/>
    <mergeCell ref="L47:N47"/>
    <mergeCell ref="P47:R47"/>
    <mergeCell ref="C62:F62"/>
    <mergeCell ref="G55:G58"/>
    <mergeCell ref="B63:G63"/>
    <mergeCell ref="H63:K63"/>
    <mergeCell ref="L63:O63"/>
    <mergeCell ref="P63:S63"/>
    <mergeCell ref="H64:K64"/>
    <mergeCell ref="L64:O64"/>
    <mergeCell ref="B10:B37"/>
    <mergeCell ref="H10:J10"/>
    <mergeCell ref="L10:N10"/>
    <mergeCell ref="P10:R10"/>
    <mergeCell ref="B49:G50"/>
    <mergeCell ref="AQ84:AS85"/>
    <mergeCell ref="AQ86:AQ88"/>
    <mergeCell ref="P34:Q34"/>
    <mergeCell ref="H35:I35"/>
    <mergeCell ref="L35:M35"/>
    <mergeCell ref="P35:Q35"/>
    <mergeCell ref="P37:Q37"/>
    <mergeCell ref="C37:F37"/>
    <mergeCell ref="B66:G66"/>
    <mergeCell ref="B68:G69"/>
    <mergeCell ref="H34:I34"/>
    <mergeCell ref="H46:J46"/>
    <mergeCell ref="L46:N46"/>
    <mergeCell ref="P46:R46"/>
    <mergeCell ref="B47:G47"/>
    <mergeCell ref="H47:J47"/>
    <mergeCell ref="P38:Q38"/>
    <mergeCell ref="B39:G39"/>
    <mergeCell ref="H39:I39"/>
    <mergeCell ref="L39:M39"/>
    <mergeCell ref="P39:Q39"/>
    <mergeCell ref="H36:I36"/>
    <mergeCell ref="L36:M36"/>
    <mergeCell ref="P36:Q36"/>
    <mergeCell ref="L53:N53"/>
    <mergeCell ref="P53:R53"/>
    <mergeCell ref="C55:C58"/>
    <mergeCell ref="H38:I38"/>
    <mergeCell ref="L38:M38"/>
    <mergeCell ref="B44:G44"/>
    <mergeCell ref="B45:G45"/>
    <mergeCell ref="B46:G46"/>
    <mergeCell ref="B38:G38"/>
    <mergeCell ref="B53:B62"/>
    <mergeCell ref="H53:J53"/>
    <mergeCell ref="P31:Q31"/>
    <mergeCell ref="AQ108:AQ113"/>
    <mergeCell ref="AQ100:AS101"/>
    <mergeCell ref="P64:S64"/>
    <mergeCell ref="P59:Q59"/>
    <mergeCell ref="C60:C61"/>
    <mergeCell ref="D60:E61"/>
    <mergeCell ref="H62:I62"/>
    <mergeCell ref="L62:M62"/>
    <mergeCell ref="P62:Q62"/>
    <mergeCell ref="AH108:AH113"/>
    <mergeCell ref="B64:G64"/>
    <mergeCell ref="H66:K66"/>
    <mergeCell ref="L66:O66"/>
    <mergeCell ref="P66:S66"/>
    <mergeCell ref="H68:N69"/>
    <mergeCell ref="AH102:AH107"/>
    <mergeCell ref="AQ102:AQ107"/>
    <mergeCell ref="H59:I59"/>
    <mergeCell ref="L59:M59"/>
    <mergeCell ref="AH100:AJ101"/>
    <mergeCell ref="AH92:AH97"/>
    <mergeCell ref="AH86:AH91"/>
    <mergeCell ref="AQ89:AQ91"/>
  </mergeCells>
  <phoneticPr fontId="3"/>
  <dataValidations count="15">
    <dataValidation type="list" allowBlank="1" showInputMessage="1" showErrorMessage="1" sqref="N31:N33 R31:R33 J31:J33">
      <formula1>$Y$84:$Y$93</formula1>
    </dataValidation>
    <dataValidation type="list" allowBlank="1" showInputMessage="1" showErrorMessage="1" sqref="H44 L44 P44">
      <formula1>$AT$100:$AZ$100</formula1>
    </dataValidation>
    <dataValidation type="list" allowBlank="1" showInputMessage="1" showErrorMessage="1" sqref="H46:J47 L46:N47 P46:R47">
      <formula1>$AE$90:$AF$90</formula1>
    </dataValidation>
    <dataValidation type="list" allowBlank="1" showInputMessage="1" showErrorMessage="1" sqref="I44 M44 Q44">
      <formula1>$AR$102:$AR$107</formula1>
    </dataValidation>
    <dataValidation type="list" allowBlank="1" showInputMessage="1" showErrorMessage="1" sqref="I42 M42 Q42">
      <formula1>$AA$107:$AA$109</formula1>
    </dataValidation>
    <dataValidation type="list" allowBlank="1" showInputMessage="1" showErrorMessage="1" sqref="H42 L42 P42">
      <formula1>$AT$84:$AV$84</formula1>
    </dataValidation>
    <dataValidation type="list" allowBlank="1" showInputMessage="1" showErrorMessage="1" sqref="J59 N59 R59">
      <formula1>$Y$84:$Y$85</formula1>
    </dataValidation>
    <dataValidation type="list" allowBlank="1" showInputMessage="1" showErrorMessage="1" sqref="D60:E61 D25:E29">
      <formula1>$AA$91:$AA$92</formula1>
    </dataValidation>
    <dataValidation type="list" allowBlank="1" showInputMessage="1" showErrorMessage="1" sqref="H10:J10 L10:N10 P10:R10 H53:J53 L53:N53 P53:R53">
      <formula1>$Z$84:$Z$85</formula1>
    </dataValidation>
    <dataValidation type="list" operator="equal" allowBlank="1" showInputMessage="1" error="料金は１日だから　１" sqref="J21 R62 N62 J62 R37 N37 J37 N21 R21">
      <formula1>$Y$84:$Y$87</formula1>
    </dataValidation>
    <dataValidation type="list" allowBlank="1" showInputMessage="1" showErrorMessage="1" sqref="P25:Q29 H25:I29 H60:I61 L25:M29 P60:Q61 L60:M61">
      <formula1>$W$103:$W$113</formula1>
    </dataValidation>
    <dataValidation type="list" allowBlank="1" showInputMessage="1" showErrorMessage="1" sqref="P30:Q30 P32:Q32 L32:M32 P22:Q24 H11:I20 L11:M20 L30:M30 L22:M24 P11:Q20 H30:I30 H22:I24 L54:M58 H54:I58 P54:Q58 H32:I32">
      <formula1>$W$84:$W$113</formula1>
    </dataValidation>
    <dataValidation type="list" allowBlank="1" showInputMessage="1" showErrorMessage="1" sqref="H7 L7 P7 H50 L50 P50">
      <formula1>$AK$84:$AO$84</formula1>
    </dataValidation>
    <dataValidation type="list" allowBlank="1" showInputMessage="1" showErrorMessage="1" sqref="J7 N7 R7 J50 N50 R50 J42 N44 N42 J44 R42 R44">
      <formula1>$AE$87:$AF$87</formula1>
    </dataValidation>
    <dataValidation type="list" allowBlank="1" showInputMessage="1" showErrorMessage="1" sqref="I7 M7 Q7 I50 M50 Q50">
      <formula1>$AA$95:$AA$100</formula1>
    </dataValidation>
  </dataValidations>
  <printOptions horizontalCentered="1"/>
  <pageMargins left="0.39370078740157483" right="0.39370078740157483" top="0.27559055118110237" bottom="0" header="0.11811023622047245" footer="0"/>
  <pageSetup paperSize="9" scale="72" orientation="portrait" r:id="rId1"/>
  <headerFooter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使用料内訳（一般用）</vt:lpstr>
      <vt:lpstr>'使用料内訳（一般用）'!Print_Area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KSP-008</dc:creator>
  <cp:lastModifiedBy>KSP-005</cp:lastModifiedBy>
  <cp:lastPrinted>2019-09-23T07:30:31Z</cp:lastPrinted>
  <dcterms:created xsi:type="dcterms:W3CDTF">2017-12-18T02:43:18Z</dcterms:created>
  <dcterms:modified xsi:type="dcterms:W3CDTF">2020-06-16T08:47:26Z</dcterms:modified>
</cp:coreProperties>
</file>